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nseignement\2021-2022\5A\COD\Parasismique\Exercice_2021\"/>
    </mc:Choice>
  </mc:AlternateContent>
  <xr:revisionPtr revIDLastSave="0" documentId="13_ncr:1_{7B72C6A7-005F-4A0E-B157-B8BC96866848}" xr6:coauthVersionLast="47" xr6:coauthVersionMax="47" xr10:uidLastSave="{00000000-0000-0000-0000-000000000000}"/>
  <bookViews>
    <workbookView xWindow="8205" yWindow="1215" windowWidth="22725" windowHeight="17220" xr2:uid="{749E5A3D-6562-4D15-8493-990CA2D1EE70}"/>
  </bookViews>
  <sheets>
    <sheet name="Structure" sheetId="2" r:id="rId1"/>
    <sheet name="Fondation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1" l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M15" i="1"/>
  <c r="L15" i="1"/>
  <c r="B35" i="1"/>
  <c r="B45" i="1"/>
  <c r="J48" i="1" s="1"/>
  <c r="B5" i="1"/>
  <c r="B36" i="1" s="1"/>
  <c r="B37" i="1" s="1"/>
  <c r="B43" i="1" l="1"/>
  <c r="B41" i="1"/>
  <c r="B51" i="1" s="1"/>
  <c r="B40" i="1"/>
  <c r="C51" i="1" l="1"/>
  <c r="D51" i="1" s="1"/>
  <c r="F48" i="1"/>
  <c r="C52" i="1"/>
</calcChain>
</file>

<file path=xl/sharedStrings.xml><?xml version="1.0" encoding="utf-8"?>
<sst xmlns="http://schemas.openxmlformats.org/spreadsheetml/2006/main" count="62" uniqueCount="56">
  <si>
    <t>gama_sol</t>
  </si>
  <si>
    <t>kN/M3</t>
  </si>
  <si>
    <t>av</t>
  </si>
  <si>
    <t>Nmax</t>
  </si>
  <si>
    <t>B</t>
  </si>
  <si>
    <t>L</t>
  </si>
  <si>
    <t>V_des/N_max</t>
  </si>
  <si>
    <t>M_design/V_des * B</t>
  </si>
  <si>
    <t>F_bar</t>
  </si>
  <si>
    <t>Nd/Nmax</t>
  </si>
  <si>
    <t>Sol classe C (voir profile géotechnique)</t>
  </si>
  <si>
    <t>kN</t>
  </si>
  <si>
    <t>(résultat de la charge sismique)</t>
  </si>
  <si>
    <t xml:space="preserve">(largeur de la fondation </t>
  </si>
  <si>
    <t>(Sable dense)</t>
  </si>
  <si>
    <t>fi</t>
  </si>
  <si>
    <t>Effort normal NED=</t>
  </si>
  <si>
    <t>Effor tranchant Ved</t>
  </si>
  <si>
    <t>Moment flechisant Med</t>
  </si>
  <si>
    <t>°</t>
  </si>
  <si>
    <t>Site Nice</t>
  </si>
  <si>
    <t>agr =</t>
  </si>
  <si>
    <t>m/s2</t>
  </si>
  <si>
    <t>Classe d'importance  2  gamma_i=</t>
  </si>
  <si>
    <t>Coefficient du sol  S=</t>
  </si>
  <si>
    <t>Toute les quantités barrées sont à cacluler , les autres sont à choisir du tableau ci-joint en fonction du sol</t>
  </si>
  <si>
    <t>x N_gamma</t>
  </si>
  <si>
    <r>
      <t xml:space="preserve">av=  (0,3 ou 0.5)* </t>
    </r>
    <r>
      <rPr>
        <i/>
        <sz val="18"/>
        <color rgb="FF000000"/>
        <rFont val="Arial"/>
        <family val="2"/>
      </rPr>
      <t>a</t>
    </r>
    <r>
      <rPr>
        <sz val="14"/>
        <color rgb="FF000000"/>
        <rFont val="Arial"/>
        <family val="2"/>
      </rPr>
      <t>g</t>
    </r>
    <r>
      <rPr>
        <sz val="18"/>
        <color rgb="FF000000"/>
        <rFont val="SymbolMT"/>
      </rPr>
      <t>⋅</t>
    </r>
    <r>
      <rPr>
        <i/>
        <sz val="18"/>
        <color rgb="FF000000"/>
        <rFont val="Arial"/>
        <family val="2"/>
      </rPr>
      <t>S</t>
    </r>
  </si>
  <si>
    <t>N_gamma =</t>
  </si>
  <si>
    <t>N_barre= Ned/Nmax</t>
  </si>
  <si>
    <t>V_barr =Ved/Nmax</t>
  </si>
  <si>
    <t>M_barr =Med/(Nmax*B)</t>
  </si>
  <si>
    <t>Sol purement cohérent</t>
  </si>
  <si>
    <t>Sol purement frottant</t>
  </si>
  <si>
    <t>a</t>
  </si>
  <si>
    <t>b</t>
  </si>
  <si>
    <t>c</t>
  </si>
  <si>
    <t>d</t>
  </si>
  <si>
    <t>e</t>
  </si>
  <si>
    <t>f</t>
  </si>
  <si>
    <t>m</t>
  </si>
  <si>
    <t>k</t>
  </si>
  <si>
    <t>k'</t>
  </si>
  <si>
    <t>g</t>
  </si>
  <si>
    <r>
      <t>c</t>
    </r>
    <r>
      <rPr>
        <sz val="11"/>
        <color indexed="8"/>
        <rFont val="Arial"/>
        <family val="1"/>
        <charset val="204"/>
      </rPr>
      <t>T</t>
    </r>
  </si>
  <si>
    <r>
      <t>c</t>
    </r>
    <r>
      <rPr>
        <sz val="11"/>
        <color indexed="8"/>
        <rFont val="Arial"/>
        <family val="1"/>
        <charset val="204"/>
      </rPr>
      <t>M</t>
    </r>
  </si>
  <si>
    <r>
      <t>c'</t>
    </r>
    <r>
      <rPr>
        <sz val="11"/>
        <color indexed="8"/>
        <rFont val="Arial"/>
        <family val="1"/>
        <charset val="204"/>
      </rPr>
      <t>M</t>
    </r>
  </si>
  <si>
    <t>Premier term</t>
  </si>
  <si>
    <t>Deuxième term</t>
  </si>
  <si>
    <t>Résultat final</t>
  </si>
  <si>
    <t>Nominateur</t>
  </si>
  <si>
    <t>Dénominateur</t>
  </si>
  <si>
    <t xml:space="preserve">Vérifier avant le calcul que </t>
  </si>
  <si>
    <t>N_bar=</t>
  </si>
  <si>
    <t>(1-m*F_barre)^k'=</t>
  </si>
  <si>
    <t>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</si>
</sst>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;###0.00"/>
    <numFmt numFmtId="165" formatCode="###0;###0"/>
  </numFmts>
  <fonts count="18">
    <font>
      <sz val="11"/>
      <color theme="1"/>
      <name val="Calibri"/>
      <family val="2"/>
      <scheme val="minor"/>
    </font>
    <font>
      <sz val="18"/>
      <color rgb="FF000000"/>
      <name val="Arial"/>
      <family val="2"/>
    </font>
    <font>
      <i/>
      <sz val="18"/>
      <color rgb="FF000000"/>
      <name val="Arial"/>
      <family val="2"/>
    </font>
    <font>
      <sz val="14"/>
      <color rgb="FF000000"/>
      <name val="Arial"/>
      <family val="2"/>
    </font>
    <font>
      <sz val="18"/>
      <color rgb="FF000000"/>
      <name val="SymbolMT"/>
    </font>
    <font>
      <sz val="10"/>
      <name val="Times New Roman"/>
      <family val="1"/>
      <charset val="204"/>
    </font>
    <font>
      <sz val="10"/>
      <color indexed="8"/>
      <name val="Arial"/>
      <family val="2"/>
    </font>
    <font>
      <b/>
      <sz val="9"/>
      <color indexed="8"/>
      <name val="Arial"/>
      <family val="1"/>
      <charset val="204"/>
    </font>
    <font>
      <sz val="10"/>
      <color indexed="8"/>
      <name val="Symbol"/>
      <family val="1"/>
      <charset val="204"/>
    </font>
    <font>
      <i/>
      <sz val="10"/>
      <color indexed="8"/>
      <name val="Arial"/>
      <family val="1"/>
      <charset val="204"/>
    </font>
    <font>
      <sz val="10"/>
      <color indexed="8"/>
      <name val="Arial"/>
      <family val="1"/>
      <charset val="204"/>
    </font>
    <font>
      <sz val="8"/>
      <color indexed="8"/>
      <name val="Arial"/>
      <family val="1"/>
      <charset val="204"/>
    </font>
    <font>
      <sz val="10"/>
      <color indexed="8"/>
      <name val="Times New Roman"/>
      <family val="1"/>
      <charset val="204"/>
    </font>
    <font>
      <i/>
      <u/>
      <sz val="10"/>
      <color indexed="8"/>
      <name val="Arial"/>
      <family val="1"/>
      <charset val="204"/>
    </font>
    <font>
      <i/>
      <sz val="11"/>
      <color indexed="8"/>
      <name val="Arial"/>
      <family val="1"/>
      <charset val="204"/>
    </font>
    <font>
      <sz val="11"/>
      <color indexed="8"/>
      <name val="Arial"/>
      <family val="2"/>
    </font>
    <font>
      <sz val="11"/>
      <color indexed="8"/>
      <name val="Arial"/>
      <family val="1"/>
      <charset val="204"/>
    </font>
    <font>
      <i/>
      <sz val="11"/>
      <color rgb="FF000000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vertical="top" wrapText="1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165" fontId="6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0" borderId="0" xfId="0" applyFont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164" fontId="15" fillId="0" borderId="1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164" fontId="0" fillId="0" borderId="0" xfId="0" applyNumberFormat="1"/>
    <xf numFmtId="0" fontId="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3" Type="http://schemas.openxmlformats.org/officeDocument/2006/relationships/image" Target="../media/image10.emf"/><Relationship Id="rId7" Type="http://schemas.openxmlformats.org/officeDocument/2006/relationships/image" Target="../media/image14.emf"/><Relationship Id="rId2" Type="http://schemas.openxmlformats.org/officeDocument/2006/relationships/image" Target="../media/image9.emf"/><Relationship Id="rId1" Type="http://schemas.openxmlformats.org/officeDocument/2006/relationships/image" Target="../media/image8.emf"/><Relationship Id="rId6" Type="http://schemas.openxmlformats.org/officeDocument/2006/relationships/image" Target="../media/image13.emf"/><Relationship Id="rId5" Type="http://schemas.openxmlformats.org/officeDocument/2006/relationships/image" Target="../media/image12.wmf"/><Relationship Id="rId4" Type="http://schemas.openxmlformats.org/officeDocument/2006/relationships/image" Target="../media/image1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4</xdr:row>
      <xdr:rowOff>19050</xdr:rowOff>
    </xdr:from>
    <xdr:to>
      <xdr:col>8</xdr:col>
      <xdr:colOff>171450</xdr:colOff>
      <xdr:row>41</xdr:row>
      <xdr:rowOff>90805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574B42-B3CB-483E-B672-F5B1C2980C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742950"/>
          <a:ext cx="5534025" cy="67678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16</xdr:col>
      <xdr:colOff>682964</xdr:colOff>
      <xdr:row>29</xdr:row>
      <xdr:rowOff>58871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88E0190-9D67-45B9-BF19-2957C713326B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409"/>
        <a:stretch/>
      </xdr:blipFill>
      <xdr:spPr bwMode="auto">
        <a:xfrm>
          <a:off x="7620000" y="904875"/>
          <a:ext cx="5254964" cy="44022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533400</xdr:colOff>
      <xdr:row>69</xdr:row>
      <xdr:rowOff>123825</xdr:rowOff>
    </xdr:from>
    <xdr:to>
      <xdr:col>6</xdr:col>
      <xdr:colOff>173160</xdr:colOff>
      <xdr:row>102</xdr:row>
      <xdr:rowOff>3032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7DA0CD4-8DDC-41B5-878C-AA87BEFBBA13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3268325"/>
          <a:ext cx="4211760" cy="61657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414338</xdr:colOff>
      <xdr:row>41</xdr:row>
      <xdr:rowOff>171450</xdr:rowOff>
    </xdr:from>
    <xdr:to>
      <xdr:col>8</xdr:col>
      <xdr:colOff>382256</xdr:colOff>
      <xdr:row>68</xdr:row>
      <xdr:rowOff>48114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09A8546-BB09-400B-B81F-AA8A4AABE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4338" y="7591425"/>
          <a:ext cx="6063918" cy="4762989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80</xdr:row>
      <xdr:rowOff>17807</xdr:rowOff>
    </xdr:from>
    <xdr:to>
      <xdr:col>21</xdr:col>
      <xdr:colOff>428625</xdr:colOff>
      <xdr:row>95</xdr:row>
      <xdr:rowOff>85725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F142A10-C7E4-4743-9136-99B82199B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5257807"/>
          <a:ext cx="8658225" cy="2925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95250</xdr:colOff>
      <xdr:row>60</xdr:row>
      <xdr:rowOff>59357</xdr:rowOff>
    </xdr:from>
    <xdr:to>
      <xdr:col>21</xdr:col>
      <xdr:colOff>347436</xdr:colOff>
      <xdr:row>79</xdr:row>
      <xdr:rowOff>161925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B77AEBC-2AE4-4EA1-8162-48638CAE0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11489357"/>
          <a:ext cx="8634186" cy="3722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57150</xdr:colOff>
      <xdr:row>30</xdr:row>
      <xdr:rowOff>74695</xdr:rowOff>
    </xdr:from>
    <xdr:to>
      <xdr:col>21</xdr:col>
      <xdr:colOff>361950</xdr:colOff>
      <xdr:row>59</xdr:row>
      <xdr:rowOff>180974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4C3E67D-D14C-450D-9BBD-464F8A401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5789695"/>
          <a:ext cx="8686800" cy="5630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719138</xdr:colOff>
      <xdr:row>25</xdr:row>
      <xdr:rowOff>67029</xdr:rowOff>
    </xdr:from>
    <xdr:to>
      <xdr:col>6</xdr:col>
      <xdr:colOff>667937</xdr:colOff>
      <xdr:row>28</xdr:row>
      <xdr:rowOff>177423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3AEDC01D-686E-4D56-A8D7-54F0F66BF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6388" y="5134329"/>
          <a:ext cx="1472799" cy="653319"/>
        </a:xfrm>
        <a:prstGeom prst="rect">
          <a:avLst/>
        </a:prstGeom>
      </xdr:spPr>
    </xdr:pic>
    <xdr:clientData/>
  </xdr:twoCellAnchor>
  <xdr:twoCellAnchor editAs="oneCell">
    <xdr:from>
      <xdr:col>1</xdr:col>
      <xdr:colOff>671510</xdr:colOff>
      <xdr:row>29</xdr:row>
      <xdr:rowOff>28577</xdr:rowOff>
    </xdr:from>
    <xdr:to>
      <xdr:col>4</xdr:col>
      <xdr:colOff>566736</xdr:colOff>
      <xdr:row>33</xdr:row>
      <xdr:rowOff>128588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25602B02-BFD6-4E67-AB4B-8E18342BDB6D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1" t="53350" r="38033"/>
        <a:stretch/>
      </xdr:blipFill>
      <xdr:spPr bwMode="auto">
        <a:xfrm>
          <a:off x="2905123" y="5819777"/>
          <a:ext cx="2328863" cy="9286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100012</xdr:colOff>
      <xdr:row>14</xdr:row>
      <xdr:rowOff>175016</xdr:rowOff>
    </xdr:from>
    <xdr:to>
      <xdr:col>4</xdr:col>
      <xdr:colOff>261404</xdr:colOff>
      <xdr:row>22</xdr:row>
      <xdr:rowOff>51653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4A1412B-CBFA-4B53-8AAD-88F616A12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012" y="3251591"/>
          <a:ext cx="4828642" cy="1324437"/>
        </a:xfrm>
        <a:prstGeom prst="rect">
          <a:avLst/>
        </a:prstGeom>
      </xdr:spPr>
    </xdr:pic>
    <xdr:clientData/>
  </xdr:twoCellAnchor>
  <xdr:twoCellAnchor editAs="oneCell">
    <xdr:from>
      <xdr:col>7</xdr:col>
      <xdr:colOff>519112</xdr:colOff>
      <xdr:row>33</xdr:row>
      <xdr:rowOff>137782</xdr:rowOff>
    </xdr:from>
    <xdr:to>
      <xdr:col>10</xdr:col>
      <xdr:colOff>277812</xdr:colOff>
      <xdr:row>36</xdr:row>
      <xdr:rowOff>152946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AF6A2830-BDF9-4602-9AF6-48DE44E57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2362" y="7019595"/>
          <a:ext cx="2044700" cy="558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571501</xdr:colOff>
      <xdr:row>33</xdr:row>
      <xdr:rowOff>166836</xdr:rowOff>
    </xdr:from>
    <xdr:to>
      <xdr:col>7</xdr:col>
      <xdr:colOff>227369</xdr:colOff>
      <xdr:row>36</xdr:row>
      <xdr:rowOff>3719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EF661AF-FBD4-413E-8D48-9B8507811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1" y="7048649"/>
          <a:ext cx="1941868" cy="37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476250</xdr:colOff>
      <xdr:row>31</xdr:row>
      <xdr:rowOff>233363</xdr:rowOff>
    </xdr:from>
    <xdr:to>
      <xdr:col>21</xdr:col>
      <xdr:colOff>280988</xdr:colOff>
      <xdr:row>49</xdr:row>
      <xdr:rowOff>138113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22BBA647-5B52-4568-99A3-03FCE333B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6648451"/>
          <a:ext cx="8186738" cy="3267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142875</xdr:rowOff>
    </xdr:from>
    <xdr:to>
      <xdr:col>4</xdr:col>
      <xdr:colOff>414338</xdr:colOff>
      <xdr:row>29</xdr:row>
      <xdr:rowOff>33338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F2B27E6F-C082-4EB9-B212-51B791B53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29200"/>
          <a:ext cx="5081588" cy="795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733425</xdr:colOff>
      <xdr:row>48</xdr:row>
      <xdr:rowOff>60335</xdr:rowOff>
    </xdr:from>
    <xdr:to>
      <xdr:col>10</xdr:col>
      <xdr:colOff>613829</xdr:colOff>
      <xdr:row>55</xdr:row>
      <xdr:rowOff>14750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D7ED828-3E33-4D6F-AB3E-87E856189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00675" y="9113848"/>
          <a:ext cx="4452404" cy="1221240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</xdr:colOff>
      <xdr:row>46</xdr:row>
      <xdr:rowOff>71437</xdr:rowOff>
    </xdr:from>
    <xdr:to>
      <xdr:col>3</xdr:col>
      <xdr:colOff>114300</xdr:colOff>
      <xdr:row>48</xdr:row>
      <xdr:rowOff>76200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CE198514-7220-4687-ACE8-078F6D3CE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8763000"/>
          <a:ext cx="1595438" cy="366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BC994-A94E-4D32-8E08-1EFFA0821097}">
  <dimension ref="A1"/>
  <sheetViews>
    <sheetView tabSelected="1" topLeftCell="A40" workbookViewId="0">
      <selection activeCell="G86" sqref="G86"/>
    </sheetView>
  </sheetViews>
  <sheetFormatPr baseColWidth="10"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E683D-CEF6-4F67-B361-A03FF022AD65}">
  <dimension ref="A1:M53"/>
  <sheetViews>
    <sheetView topLeftCell="A28" workbookViewId="0">
      <selection activeCell="C53" sqref="C53"/>
    </sheetView>
  </sheetViews>
  <sheetFormatPr baseColWidth="10" defaultRowHeight="15"/>
  <cols>
    <col min="1" max="1" width="31.28515625" bestFit="1" customWidth="1"/>
    <col min="4" max="4" width="12.7109375" bestFit="1" customWidth="1"/>
  </cols>
  <sheetData>
    <row r="1" spans="1:13">
      <c r="A1" t="s">
        <v>4</v>
      </c>
      <c r="B1">
        <v>5</v>
      </c>
      <c r="C1" t="s">
        <v>13</v>
      </c>
    </row>
    <row r="2" spans="1:13">
      <c r="A2" t="s">
        <v>5</v>
      </c>
      <c r="B2">
        <v>10</v>
      </c>
    </row>
    <row r="4" spans="1:13">
      <c r="A4" t="s">
        <v>10</v>
      </c>
    </row>
    <row r="5" spans="1:13">
      <c r="A5" t="s">
        <v>0</v>
      </c>
      <c r="B5">
        <f>19</f>
        <v>19</v>
      </c>
      <c r="C5" t="s">
        <v>1</v>
      </c>
      <c r="D5" t="s">
        <v>14</v>
      </c>
    </row>
    <row r="6" spans="1:13">
      <c r="A6" t="s">
        <v>15</v>
      </c>
      <c r="B6">
        <v>30</v>
      </c>
      <c r="C6" t="s">
        <v>19</v>
      </c>
    </row>
    <row r="7" spans="1:13">
      <c r="A7" t="s">
        <v>20</v>
      </c>
    </row>
    <row r="8" spans="1:13">
      <c r="A8" s="3" t="s">
        <v>21</v>
      </c>
      <c r="B8">
        <v>1.6</v>
      </c>
      <c r="C8" t="s">
        <v>22</v>
      </c>
    </row>
    <row r="9" spans="1:13">
      <c r="A9" s="3" t="s">
        <v>23</v>
      </c>
      <c r="B9">
        <v>1</v>
      </c>
    </row>
    <row r="10" spans="1:13">
      <c r="A10" s="3" t="s">
        <v>24</v>
      </c>
      <c r="B10">
        <v>1.1499999999999999</v>
      </c>
    </row>
    <row r="11" spans="1:13">
      <c r="A11" s="3"/>
    </row>
    <row r="12" spans="1:13">
      <c r="A12" t="s">
        <v>16</v>
      </c>
      <c r="B12" s="2">
        <v>6840</v>
      </c>
      <c r="C12" t="s">
        <v>11</v>
      </c>
      <c r="D12" t="s">
        <v>12</v>
      </c>
    </row>
    <row r="13" spans="1:13">
      <c r="A13" t="s">
        <v>17</v>
      </c>
      <c r="B13">
        <v>1652</v>
      </c>
      <c r="C13" t="s">
        <v>11</v>
      </c>
      <c r="D13" t="s">
        <v>12</v>
      </c>
    </row>
    <row r="14" spans="1:13" ht="36">
      <c r="A14" t="s">
        <v>18</v>
      </c>
      <c r="B14">
        <v>4493</v>
      </c>
      <c r="C14" t="s">
        <v>11</v>
      </c>
      <c r="D14" t="s">
        <v>12</v>
      </c>
      <c r="I14" s="15"/>
      <c r="J14" s="16" t="s">
        <v>32</v>
      </c>
      <c r="K14" s="16" t="s">
        <v>33</v>
      </c>
      <c r="L14" s="5"/>
    </row>
    <row r="15" spans="1:13">
      <c r="I15" s="17" t="s">
        <v>34</v>
      </c>
      <c r="J15" s="18">
        <v>0.7</v>
      </c>
      <c r="K15" s="18">
        <v>0.92</v>
      </c>
      <c r="L15" s="5">
        <f>2*J15</f>
        <v>1.4</v>
      </c>
      <c r="M15" s="5">
        <f>2*K15</f>
        <v>1.84</v>
      </c>
    </row>
    <row r="16" spans="1:13">
      <c r="I16" s="17" t="s">
        <v>35</v>
      </c>
      <c r="J16" s="18">
        <v>1.29</v>
      </c>
      <c r="K16" s="18">
        <v>1.25</v>
      </c>
      <c r="L16" s="5">
        <f t="shared" ref="L16:L28" si="0">2*J16</f>
        <v>2.58</v>
      </c>
      <c r="M16" s="5">
        <f t="shared" ref="M16:M28" si="1">2*K16</f>
        <v>2.5</v>
      </c>
    </row>
    <row r="17" spans="1:13">
      <c r="I17" s="17" t="s">
        <v>36</v>
      </c>
      <c r="J17" s="18">
        <v>2.14</v>
      </c>
      <c r="K17" s="18">
        <v>0.92</v>
      </c>
      <c r="L17" s="5">
        <f t="shared" si="0"/>
        <v>4.28</v>
      </c>
      <c r="M17" s="5">
        <f t="shared" si="1"/>
        <v>1.84</v>
      </c>
    </row>
    <row r="18" spans="1:13">
      <c r="I18" s="17" t="s">
        <v>37</v>
      </c>
      <c r="J18" s="18">
        <v>1.81</v>
      </c>
      <c r="K18" s="18">
        <v>1.25</v>
      </c>
      <c r="L18" s="5">
        <f t="shared" si="0"/>
        <v>3.62</v>
      </c>
      <c r="M18" s="5">
        <f t="shared" si="1"/>
        <v>2.5</v>
      </c>
    </row>
    <row r="19" spans="1:13">
      <c r="I19" s="17" t="s">
        <v>38</v>
      </c>
      <c r="J19" s="18">
        <v>0.21</v>
      </c>
      <c r="K19" s="18">
        <v>0.41</v>
      </c>
      <c r="L19" s="5">
        <f t="shared" si="0"/>
        <v>0.42</v>
      </c>
      <c r="M19" s="5">
        <f t="shared" si="1"/>
        <v>0.82</v>
      </c>
    </row>
    <row r="20" spans="1:13">
      <c r="I20" s="17" t="s">
        <v>39</v>
      </c>
      <c r="J20" s="18">
        <v>0.44</v>
      </c>
      <c r="K20" s="18">
        <v>0.32</v>
      </c>
      <c r="L20" s="5">
        <f t="shared" si="0"/>
        <v>0.88</v>
      </c>
      <c r="M20" s="5">
        <f t="shared" si="1"/>
        <v>0.64</v>
      </c>
    </row>
    <row r="21" spans="1:13">
      <c r="I21" s="17" t="s">
        <v>40</v>
      </c>
      <c r="J21" s="18">
        <v>0.21</v>
      </c>
      <c r="K21" s="18">
        <v>0.96</v>
      </c>
      <c r="L21" s="5">
        <f t="shared" si="0"/>
        <v>0.42</v>
      </c>
      <c r="M21" s="5">
        <f t="shared" si="1"/>
        <v>1.92</v>
      </c>
    </row>
    <row r="22" spans="1:13">
      <c r="I22" s="17" t="s">
        <v>41</v>
      </c>
      <c r="J22" s="18">
        <v>1.22</v>
      </c>
      <c r="K22" s="18">
        <v>1</v>
      </c>
      <c r="L22" s="5">
        <f t="shared" si="0"/>
        <v>2.44</v>
      </c>
      <c r="M22" s="5">
        <f t="shared" si="1"/>
        <v>2</v>
      </c>
    </row>
    <row r="23" spans="1:13">
      <c r="I23" s="17" t="s">
        <v>42</v>
      </c>
      <c r="J23" s="18">
        <v>1</v>
      </c>
      <c r="K23" s="18">
        <v>0.39</v>
      </c>
      <c r="L23" s="5">
        <f t="shared" si="0"/>
        <v>2</v>
      </c>
      <c r="M23" s="5">
        <f t="shared" si="1"/>
        <v>0.78</v>
      </c>
    </row>
    <row r="24" spans="1:13">
      <c r="A24" t="s">
        <v>25</v>
      </c>
      <c r="I24" s="17" t="s">
        <v>44</v>
      </c>
      <c r="J24" s="18">
        <v>2</v>
      </c>
      <c r="K24" s="18">
        <v>1.1399999999999999</v>
      </c>
      <c r="L24" s="5">
        <f t="shared" si="0"/>
        <v>4</v>
      </c>
      <c r="M24" s="5">
        <f t="shared" si="1"/>
        <v>2.2799999999999998</v>
      </c>
    </row>
    <row r="25" spans="1:13">
      <c r="I25" s="17" t="s">
        <v>45</v>
      </c>
      <c r="J25" s="18">
        <v>2</v>
      </c>
      <c r="K25" s="18">
        <v>1.01</v>
      </c>
      <c r="L25" s="5">
        <f t="shared" si="0"/>
        <v>4</v>
      </c>
      <c r="M25" s="5">
        <f t="shared" si="1"/>
        <v>2.02</v>
      </c>
    </row>
    <row r="26" spans="1:13">
      <c r="I26" s="17" t="s">
        <v>46</v>
      </c>
      <c r="J26" s="18">
        <v>1</v>
      </c>
      <c r="K26" s="18">
        <v>1.01</v>
      </c>
      <c r="L26" s="5">
        <f t="shared" si="0"/>
        <v>2</v>
      </c>
      <c r="M26" s="5">
        <f t="shared" si="1"/>
        <v>2.02</v>
      </c>
    </row>
    <row r="27" spans="1:13">
      <c r="I27" s="19" t="s">
        <v>35</v>
      </c>
      <c r="J27" s="18">
        <v>2.57</v>
      </c>
      <c r="K27" s="18">
        <v>2.9</v>
      </c>
      <c r="L27" s="5">
        <f t="shared" si="0"/>
        <v>5.14</v>
      </c>
      <c r="M27" s="5">
        <f t="shared" si="1"/>
        <v>5.8</v>
      </c>
    </row>
    <row r="28" spans="1:13">
      <c r="I28" s="19" t="s">
        <v>43</v>
      </c>
      <c r="J28" s="18">
        <v>1.85</v>
      </c>
      <c r="K28" s="18">
        <v>2.8</v>
      </c>
      <c r="L28" s="5">
        <f t="shared" si="0"/>
        <v>3.7</v>
      </c>
      <c r="M28" s="5">
        <f t="shared" si="1"/>
        <v>5.6</v>
      </c>
    </row>
    <row r="29" spans="1:13">
      <c r="I29" s="6"/>
      <c r="J29" s="5"/>
      <c r="K29" s="5"/>
      <c r="L29" s="5"/>
    </row>
    <row r="30" spans="1:13">
      <c r="I30" s="6"/>
      <c r="J30" s="5"/>
      <c r="K30" s="5"/>
      <c r="L30" s="5"/>
    </row>
    <row r="31" spans="1:13">
      <c r="I31" s="7"/>
      <c r="J31" s="5"/>
      <c r="K31" s="5"/>
      <c r="L31" s="5"/>
    </row>
    <row r="32" spans="1:13" ht="23.25">
      <c r="A32" s="1" t="s">
        <v>27</v>
      </c>
      <c r="I32" s="8"/>
      <c r="J32" s="5"/>
      <c r="K32" s="5"/>
      <c r="L32" s="5"/>
    </row>
    <row r="33" spans="1:12">
      <c r="I33" s="6"/>
      <c r="J33" s="5"/>
      <c r="K33" s="5"/>
      <c r="L33" s="5"/>
    </row>
    <row r="34" spans="1:12">
      <c r="I34" s="8"/>
      <c r="J34" s="5"/>
      <c r="K34" s="5"/>
      <c r="L34" s="5"/>
    </row>
    <row r="35" spans="1:12">
      <c r="A35" t="s">
        <v>2</v>
      </c>
      <c r="B35">
        <f>0.5*1.6*1.15</f>
        <v>0.91999999999999993</v>
      </c>
      <c r="I35" s="21"/>
      <c r="J35" s="21"/>
      <c r="K35" s="21"/>
      <c r="L35" s="21"/>
    </row>
    <row r="36" spans="1:12">
      <c r="A36" t="s">
        <v>3</v>
      </c>
      <c r="B36">
        <f>(1/2)*B5*(1+B35/9.81)*B1*B2</f>
        <v>519.54638124362884</v>
      </c>
      <c r="C36" t="s">
        <v>26</v>
      </c>
      <c r="I36" s="7"/>
      <c r="J36" s="5"/>
      <c r="K36" s="5"/>
      <c r="L36" s="5"/>
    </row>
    <row r="37" spans="1:12">
      <c r="A37" s="3" t="s">
        <v>3</v>
      </c>
      <c r="B37">
        <f>B36*D37</f>
        <v>10390.927624872576</v>
      </c>
      <c r="C37" t="s">
        <v>28</v>
      </c>
      <c r="D37" s="4">
        <v>20</v>
      </c>
      <c r="I37" s="9"/>
      <c r="J37" s="5"/>
      <c r="K37" s="5"/>
      <c r="L37" s="5"/>
    </row>
    <row r="38" spans="1:12">
      <c r="I38" s="10"/>
      <c r="J38" s="5"/>
      <c r="K38" s="5"/>
      <c r="L38" s="5"/>
    </row>
    <row r="39" spans="1:12">
      <c r="I39" s="6"/>
      <c r="J39" s="5"/>
      <c r="K39" s="5"/>
      <c r="L39" s="5"/>
    </row>
    <row r="40" spans="1:12">
      <c r="A40" t="s">
        <v>29</v>
      </c>
      <c r="B40">
        <f>B12/B37</f>
        <v>0.65826654240447358</v>
      </c>
      <c r="D40" t="s">
        <v>9</v>
      </c>
      <c r="I40" s="6"/>
      <c r="J40" s="5"/>
      <c r="K40" s="5"/>
      <c r="L40" s="5"/>
    </row>
    <row r="41" spans="1:12">
      <c r="A41" t="s">
        <v>30</v>
      </c>
      <c r="B41">
        <f>B13/B37</f>
        <v>0.15898484328248397</v>
      </c>
      <c r="D41" t="s">
        <v>6</v>
      </c>
      <c r="I41" s="11"/>
      <c r="J41" s="5"/>
      <c r="K41" s="5"/>
      <c r="L41" s="5"/>
    </row>
    <row r="42" spans="1:12">
      <c r="I42" s="12"/>
      <c r="J42" s="5"/>
      <c r="K42" s="5"/>
      <c r="L42" s="5"/>
    </row>
    <row r="43" spans="1:12">
      <c r="A43" t="s">
        <v>31</v>
      </c>
      <c r="B43">
        <f>B14/(B37*B1)</f>
        <v>8.6479285819394722E-2</v>
      </c>
      <c r="D43" t="s">
        <v>7</v>
      </c>
      <c r="I43" s="13"/>
      <c r="J43" s="5"/>
      <c r="K43" s="5"/>
      <c r="L43" s="5"/>
    </row>
    <row r="44" spans="1:12">
      <c r="I44" s="6"/>
      <c r="J44" s="5"/>
      <c r="K44" s="5"/>
      <c r="L44" s="5"/>
    </row>
    <row r="45" spans="1:12">
      <c r="A45" t="s">
        <v>8</v>
      </c>
      <c r="B45">
        <f>1.6/(9.81*TAN(RADIANS(30)))</f>
        <v>0.28249554455761511</v>
      </c>
      <c r="I45" s="8"/>
      <c r="J45" s="5"/>
      <c r="K45" s="5"/>
      <c r="L45" s="5"/>
    </row>
    <row r="46" spans="1:12">
      <c r="I46" s="14"/>
      <c r="J46" s="5"/>
      <c r="K46" s="5"/>
      <c r="L46" s="5"/>
    </row>
    <row r="48" spans="1:12">
      <c r="A48" t="s">
        <v>52</v>
      </c>
      <c r="E48" t="s">
        <v>53</v>
      </c>
      <c r="F48">
        <f>B40</f>
        <v>0.65826654240447358</v>
      </c>
      <c r="G48" t="s">
        <v>55</v>
      </c>
      <c r="H48" t="s">
        <v>54</v>
      </c>
      <c r="J48">
        <f>(1-K21*B45^K22)^K23</f>
        <v>0.88393077782730123</v>
      </c>
    </row>
    <row r="50" spans="1:4">
      <c r="B50" t="s">
        <v>50</v>
      </c>
      <c r="C50" t="s">
        <v>51</v>
      </c>
    </row>
    <row r="51" spans="1:4">
      <c r="A51" t="s">
        <v>47</v>
      </c>
      <c r="B51">
        <f>(((1-K19*B45)^K24)*(K27*B41)^K24)</f>
        <v>0.35952893499526556</v>
      </c>
      <c r="C51" s="20">
        <f>(B40^K15)*(J48-B40)^K16</f>
        <v>0.10586637878805595</v>
      </c>
      <c r="D51">
        <f>B51/C51</f>
        <v>3.396063406636785</v>
      </c>
    </row>
    <row r="52" spans="1:4">
      <c r="A52" t="s">
        <v>48</v>
      </c>
      <c r="B52">
        <f>(1-K19*B45^K22)^K23</f>
        <v>0.95312587573541196</v>
      </c>
      <c r="C52">
        <f>(B40^K17)*(J48-B40)^K18</f>
        <v>0.10586637878805595</v>
      </c>
    </row>
    <row r="53" spans="1:4">
      <c r="A53" t="s">
        <v>49</v>
      </c>
    </row>
  </sheetData>
  <mergeCells count="1">
    <mergeCell ref="I35:L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Structure</vt:lpstr>
      <vt:lpstr>Fondation</vt:lpstr>
    </vt:vector>
  </TitlesOfParts>
  <Company>Polytech Orleans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Dashnor HOXHA</dc:creator>
  <cp:lastModifiedBy>HOXHA Dashnor</cp:lastModifiedBy>
  <dcterms:created xsi:type="dcterms:W3CDTF">2020-12-07T16:55:59Z</dcterms:created>
  <dcterms:modified xsi:type="dcterms:W3CDTF">2021-11-17T08:23:02Z</dcterms:modified>
</cp:coreProperties>
</file>