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drawings/drawing7.xml" ContentType="application/vnd.openxmlformats-officedocument.drawing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nseignement\2020-2021\5A\COD\Parasismique\Exercice_2020\"/>
    </mc:Choice>
  </mc:AlternateContent>
  <xr:revisionPtr revIDLastSave="0" documentId="13_ncr:1_{43B1E632-B548-4A5C-8CD0-D590DBD83423}" xr6:coauthVersionLast="36" xr6:coauthVersionMax="36" xr10:uidLastSave="{00000000-0000-0000-0000-000000000000}"/>
  <bookViews>
    <workbookView xWindow="293" yWindow="83" windowWidth="11760" windowHeight="5768" activeTab="6" xr2:uid="{00000000-000D-0000-FFFF-FFFF00000000}"/>
  </bookViews>
  <sheets>
    <sheet name="Cartes" sheetId="3" r:id="rId1"/>
    <sheet name="Sols" sheetId="2" r:id="rId2"/>
    <sheet name="batiment" sheetId="4" r:id="rId3"/>
    <sheet name="SpectreElastique" sheetId="1" r:id="rId4"/>
    <sheet name="SpectreCalcul" sheetId="7" state="hidden" r:id="rId5"/>
    <sheet name="SpectreCalcul1" sheetId="9" r:id="rId6"/>
    <sheet name="MethodeForceLatérale" sheetId="6" r:id="rId7"/>
    <sheet name="Feuil3" sheetId="10" r:id="rId8"/>
    <sheet name="Feuil2" sheetId="8" state="hidden" r:id="rId9"/>
  </sheets>
  <definedNames>
    <definedName name="ag">SpectreElastique!$B$10</definedName>
    <definedName name="Aire">MethodeForceLatérale!$F$3</definedName>
    <definedName name="bb">MethodeForceLatérale!$F$6</definedName>
    <definedName name="ep">MethodeForceLatérale!$F$4</definedName>
    <definedName name="Ey">MethodeForceLatérale!$F$7</definedName>
    <definedName name="gamma">MethodeForceLatérale!$F$5</definedName>
    <definedName name="heta">SpectreElastique!$B$11</definedName>
    <definedName name="Hh">MethodeForceLatérale!$F$2</definedName>
    <definedName name="q">SpectreCalcul!$D$7</definedName>
    <definedName name="S">SpectreElastique!$G$3</definedName>
    <definedName name="S1_">SpectreCalcul!$G$3</definedName>
    <definedName name="TB">SpectreElastique!$H$2</definedName>
    <definedName name="TB1_">SpectreCalcul!$H$2</definedName>
    <definedName name="TC">SpectreElastique!$I$2</definedName>
    <definedName name="TC1_">SpectreCalcul!$I$2</definedName>
    <definedName name="TD">SpectreElastique!$J$2</definedName>
    <definedName name="TD1_">SpectreCalcul!$J$2</definedName>
  </definedNames>
  <calcPr calcId="191029"/>
</workbook>
</file>

<file path=xl/calcChain.xml><?xml version="1.0" encoding="utf-8"?>
<calcChain xmlns="http://schemas.openxmlformats.org/spreadsheetml/2006/main">
  <c r="S48" i="6" l="1"/>
  <c r="R45" i="6" s="1"/>
  <c r="L12" i="6"/>
  <c r="D43" i="6"/>
  <c r="D44" i="6"/>
  <c r="D45" i="6"/>
  <c r="D42" i="6"/>
  <c r="R43" i="6" l="1"/>
  <c r="R44" i="6"/>
  <c r="R42" i="6"/>
  <c r="M41" i="6"/>
  <c r="F45" i="6"/>
  <c r="H45" i="6" s="1"/>
  <c r="I45" i="6" s="1"/>
  <c r="E45" i="6"/>
  <c r="C45" i="6"/>
  <c r="G44" i="6"/>
  <c r="F44" i="6"/>
  <c r="E44" i="6"/>
  <c r="C44" i="6"/>
  <c r="G43" i="6"/>
  <c r="F43" i="6"/>
  <c r="E43" i="6"/>
  <c r="C43" i="6"/>
  <c r="G42" i="6"/>
  <c r="F42" i="6"/>
  <c r="H42" i="6" s="1"/>
  <c r="J42" i="6" s="1"/>
  <c r="E42" i="6"/>
  <c r="C42" i="6"/>
  <c r="D12" i="6"/>
  <c r="F13" i="6"/>
  <c r="F14" i="6"/>
  <c r="F15" i="6"/>
  <c r="F12" i="6"/>
  <c r="E21" i="6"/>
  <c r="D13" i="6"/>
  <c r="D14" i="6"/>
  <c r="D15" i="6"/>
  <c r="J45" i="6" l="1"/>
  <c r="K45" i="6" s="1"/>
  <c r="H43" i="6"/>
  <c r="C47" i="6"/>
  <c r="H44" i="6"/>
  <c r="I42" i="6"/>
  <c r="E222" i="9"/>
  <c r="E223" i="9"/>
  <c r="E224" i="9"/>
  <c r="E225" i="9"/>
  <c r="D224" i="9"/>
  <c r="D225" i="9"/>
  <c r="D216" i="9"/>
  <c r="D217" i="9" s="1"/>
  <c r="D218" i="9" s="1"/>
  <c r="D219" i="9" s="1"/>
  <c r="D220" i="9" s="1"/>
  <c r="D221" i="9" s="1"/>
  <c r="D222" i="9" s="1"/>
  <c r="D223" i="9" s="1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145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26" i="9"/>
  <c r="E22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5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36" i="9"/>
  <c r="E25" i="9"/>
  <c r="E26" i="9"/>
  <c r="E27" i="9"/>
  <c r="E28" i="9"/>
  <c r="E29" i="9"/>
  <c r="E30" i="9"/>
  <c r="E31" i="9"/>
  <c r="E32" i="9"/>
  <c r="E33" i="9"/>
  <c r="E34" i="9"/>
  <c r="E35" i="9"/>
  <c r="D206" i="9"/>
  <c r="D207" i="9"/>
  <c r="D208" i="9" s="1"/>
  <c r="D209" i="9" s="1"/>
  <c r="D210" i="9" s="1"/>
  <c r="D211" i="9" s="1"/>
  <c r="D212" i="9" s="1"/>
  <c r="D213" i="9" s="1"/>
  <c r="D214" i="9" s="1"/>
  <c r="D215" i="9" s="1"/>
  <c r="D153" i="9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124" i="9"/>
  <c r="D125" i="9"/>
  <c r="D126" i="9"/>
  <c r="D127" i="9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64" i="9"/>
  <c r="D65" i="9"/>
  <c r="D66" i="9"/>
  <c r="D67" i="9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80" i="9" s="1"/>
  <c r="D81" i="9" s="1"/>
  <c r="D82" i="9" s="1"/>
  <c r="D83" i="9" s="1"/>
  <c r="D84" i="9" s="1"/>
  <c r="D85" i="9" s="1"/>
  <c r="D86" i="9" s="1"/>
  <c r="D87" i="9" s="1"/>
  <c r="D88" i="9" s="1"/>
  <c r="D89" i="9" s="1"/>
  <c r="D90" i="9" s="1"/>
  <c r="D91" i="9" s="1"/>
  <c r="D92" i="9" s="1"/>
  <c r="D93" i="9" s="1"/>
  <c r="D94" i="9" s="1"/>
  <c r="D95" i="9" s="1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D123" i="9" s="1"/>
  <c r="D27" i="9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26" i="9"/>
  <c r="E13" i="9"/>
  <c r="C8" i="9"/>
  <c r="E8" i="9"/>
  <c r="E3" i="9"/>
  <c r="E4" i="9"/>
  <c r="E5" i="9"/>
  <c r="E6" i="9"/>
  <c r="E7" i="9"/>
  <c r="E2" i="9"/>
  <c r="L45" i="6" l="1"/>
  <c r="I43" i="6"/>
  <c r="J43" i="6"/>
  <c r="H47" i="6"/>
  <c r="I44" i="6"/>
  <c r="J44" i="6"/>
  <c r="K44" i="6" s="1"/>
  <c r="G5" i="7"/>
  <c r="A5" i="7"/>
  <c r="G4" i="7"/>
  <c r="F4" i="7"/>
  <c r="E4" i="7"/>
  <c r="D4" i="7"/>
  <c r="C4" i="7"/>
  <c r="A4" i="7"/>
  <c r="E3" i="7"/>
  <c r="D3" i="7"/>
  <c r="C3" i="7"/>
  <c r="A3" i="7"/>
  <c r="J2" i="7"/>
  <c r="F2" i="7"/>
  <c r="E2" i="7"/>
  <c r="D2" i="7"/>
  <c r="C2" i="7"/>
  <c r="B2" i="7"/>
  <c r="A2" i="7"/>
  <c r="A1" i="7"/>
  <c r="C16" i="7"/>
  <c r="B11" i="7"/>
  <c r="B10" i="7"/>
  <c r="L44" i="6" l="1"/>
  <c r="K43" i="6"/>
  <c r="I47" i="6"/>
  <c r="C17" i="7"/>
  <c r="H15" i="6"/>
  <c r="I15" i="6" s="1"/>
  <c r="G13" i="6"/>
  <c r="G14" i="6"/>
  <c r="G12" i="6"/>
  <c r="H12" i="6" s="1"/>
  <c r="C13" i="6"/>
  <c r="C14" i="6"/>
  <c r="C15" i="6"/>
  <c r="C12" i="6"/>
  <c r="E13" i="6"/>
  <c r="E14" i="6"/>
  <c r="E15" i="6"/>
  <c r="E12" i="6"/>
  <c r="B11" i="1"/>
  <c r="D15" i="1" s="1"/>
  <c r="C16" i="1"/>
  <c r="D16" i="1" s="1"/>
  <c r="I38" i="2"/>
  <c r="L43" i="6" l="1"/>
  <c r="K42" i="6"/>
  <c r="L42" i="6" s="1"/>
  <c r="M42" i="6" s="1"/>
  <c r="M43" i="6" s="1"/>
  <c r="M44" i="6" s="1"/>
  <c r="M45" i="6" s="1"/>
  <c r="D15" i="7"/>
  <c r="D14" i="7"/>
  <c r="I12" i="6"/>
  <c r="D16" i="7"/>
  <c r="D17" i="7"/>
  <c r="C18" i="7"/>
  <c r="C17" i="1"/>
  <c r="D17" i="1" s="1"/>
  <c r="D14" i="1"/>
  <c r="H13" i="6"/>
  <c r="I13" i="6" s="1"/>
  <c r="C17" i="6"/>
  <c r="D19" i="6" s="1"/>
  <c r="H14" i="6"/>
  <c r="I14" i="6" s="1"/>
  <c r="E15" i="2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4" i="2"/>
  <c r="E4" i="2" s="1"/>
  <c r="C3" i="2"/>
  <c r="E3" i="2" s="1"/>
  <c r="B10" i="1"/>
  <c r="N41" i="6" l="1"/>
  <c r="N45" i="6"/>
  <c r="P45" i="6" s="1"/>
  <c r="N42" i="6"/>
  <c r="N43" i="6"/>
  <c r="P43" i="6" s="1"/>
  <c r="N44" i="6"/>
  <c r="H17" i="6"/>
  <c r="I20" i="6" s="1"/>
  <c r="I17" i="6"/>
  <c r="C19" i="7"/>
  <c r="D18" i="7"/>
  <c r="C18" i="1"/>
  <c r="D18" i="1" s="1"/>
  <c r="E16" i="2"/>
  <c r="F16" i="2" s="1"/>
  <c r="P42" i="6" l="1"/>
  <c r="P44" i="6"/>
  <c r="N12" i="6"/>
  <c r="O12" i="6" s="1"/>
  <c r="P12" i="6" s="1"/>
  <c r="Q12" i="6" s="1"/>
  <c r="O43" i="6"/>
  <c r="O42" i="6"/>
  <c r="O45" i="6"/>
  <c r="O44" i="6"/>
  <c r="D19" i="7"/>
  <c r="C20" i="7"/>
  <c r="C19" i="1"/>
  <c r="D19" i="1" s="1"/>
  <c r="L13" i="6"/>
  <c r="N13" i="6" s="1"/>
  <c r="O13" i="6" s="1"/>
  <c r="P13" i="6" s="1"/>
  <c r="Q13" i="6" s="1"/>
  <c r="L14" i="6"/>
  <c r="N14" i="6" s="1"/>
  <c r="O14" i="6" s="1"/>
  <c r="P14" i="6" s="1"/>
  <c r="L15" i="6"/>
  <c r="N15" i="6" s="1"/>
  <c r="O15" i="6" s="1"/>
  <c r="P15" i="6" s="1"/>
  <c r="P46" i="6" l="1"/>
  <c r="O46" i="6"/>
  <c r="Q14" i="6"/>
  <c r="Q15" i="6" s="1"/>
  <c r="C21" i="7"/>
  <c r="D20" i="7"/>
  <c r="E20" i="7" s="1"/>
  <c r="C20" i="1"/>
  <c r="D20" i="1" s="1"/>
  <c r="P48" i="6" l="1"/>
  <c r="P49" i="6" s="1"/>
  <c r="P50" i="6" s="1"/>
  <c r="C22" i="7"/>
  <c r="D21" i="7"/>
  <c r="C21" i="1"/>
  <c r="D21" i="1" s="1"/>
  <c r="C23" i="7" l="1"/>
  <c r="D22" i="7"/>
  <c r="C22" i="1"/>
  <c r="D22" i="1" s="1"/>
  <c r="C24" i="7" l="1"/>
  <c r="D23" i="7"/>
  <c r="C23" i="1"/>
  <c r="D23" i="1" s="1"/>
  <c r="D24" i="7" l="1"/>
  <c r="C25" i="7"/>
  <c r="C24" i="1"/>
  <c r="D24" i="1" s="1"/>
  <c r="D25" i="7" l="1"/>
  <c r="C26" i="7"/>
  <c r="C25" i="1"/>
  <c r="D25" i="1" s="1"/>
  <c r="D26" i="7" l="1"/>
  <c r="C27" i="7"/>
  <c r="C26" i="1"/>
  <c r="D26" i="1" s="1"/>
  <c r="D27" i="7" l="1"/>
  <c r="C28" i="7"/>
  <c r="C27" i="1"/>
  <c r="D27" i="1" s="1"/>
  <c r="D28" i="7" l="1"/>
  <c r="C29" i="7"/>
  <c r="C28" i="1"/>
  <c r="D28" i="1" s="1"/>
  <c r="D29" i="7" l="1"/>
  <c r="C30" i="7"/>
  <c r="C29" i="1"/>
  <c r="D29" i="1" s="1"/>
  <c r="D30" i="7" l="1"/>
  <c r="C31" i="7"/>
  <c r="C30" i="1"/>
  <c r="D30" i="1" s="1"/>
  <c r="D31" i="7" l="1"/>
  <c r="C32" i="7"/>
  <c r="C31" i="1"/>
  <c r="D31" i="1" s="1"/>
  <c r="D32" i="7" l="1"/>
  <c r="C33" i="7"/>
  <c r="C32" i="1"/>
  <c r="D32" i="1" s="1"/>
  <c r="D33" i="7" l="1"/>
  <c r="C34" i="7"/>
  <c r="C33" i="1"/>
  <c r="D33" i="1" s="1"/>
  <c r="D34" i="7" l="1"/>
  <c r="C35" i="7"/>
  <c r="C34" i="1"/>
  <c r="D34" i="1" s="1"/>
  <c r="D35" i="7" l="1"/>
  <c r="C36" i="7"/>
  <c r="C35" i="1"/>
  <c r="D35" i="1" s="1"/>
  <c r="D36" i="7" l="1"/>
  <c r="C37" i="7"/>
  <c r="C36" i="1"/>
  <c r="D36" i="1" s="1"/>
  <c r="D37" i="7" l="1"/>
  <c r="C38" i="7"/>
  <c r="C37" i="1"/>
  <c r="D37" i="1" s="1"/>
  <c r="D38" i="7" l="1"/>
  <c r="C39" i="7"/>
  <c r="C38" i="1"/>
  <c r="D38" i="1" s="1"/>
  <c r="D39" i="7" l="1"/>
  <c r="C40" i="7"/>
  <c r="C39" i="1"/>
  <c r="D39" i="1" s="1"/>
  <c r="D40" i="7" l="1"/>
  <c r="C41" i="7"/>
  <c r="C40" i="1"/>
  <c r="D40" i="1" s="1"/>
  <c r="D41" i="7" l="1"/>
  <c r="C42" i="7"/>
  <c r="C41" i="1"/>
  <c r="D41" i="1" s="1"/>
  <c r="D42" i="7" l="1"/>
  <c r="C43" i="7"/>
  <c r="C42" i="1"/>
  <c r="D42" i="1" s="1"/>
  <c r="D43" i="7" l="1"/>
  <c r="C44" i="7"/>
  <c r="C43" i="1"/>
  <c r="D43" i="1" s="1"/>
  <c r="D44" i="7" l="1"/>
  <c r="C45" i="7"/>
  <c r="C44" i="1"/>
  <c r="D44" i="1" s="1"/>
  <c r="D45" i="7" l="1"/>
  <c r="C46" i="7"/>
  <c r="C45" i="1"/>
  <c r="D45" i="1" s="1"/>
  <c r="D46" i="7" l="1"/>
  <c r="C47" i="7"/>
  <c r="C46" i="1"/>
  <c r="D46" i="1" s="1"/>
  <c r="D47" i="7" l="1"/>
  <c r="C48" i="7"/>
  <c r="C47" i="1"/>
  <c r="D47" i="1" s="1"/>
  <c r="D48" i="7" l="1"/>
  <c r="C49" i="7"/>
  <c r="C48" i="1"/>
  <c r="D48" i="1" s="1"/>
  <c r="D49" i="7" l="1"/>
  <c r="C50" i="7"/>
  <c r="C49" i="1"/>
  <c r="D49" i="1" s="1"/>
  <c r="D50" i="7" l="1"/>
  <c r="C51" i="7"/>
  <c r="C50" i="1"/>
  <c r="D50" i="1" s="1"/>
  <c r="D51" i="7" l="1"/>
  <c r="C52" i="7"/>
  <c r="C51" i="1"/>
  <c r="D51" i="1" s="1"/>
  <c r="D52" i="7" l="1"/>
  <c r="C53" i="7"/>
  <c r="C52" i="1"/>
  <c r="D52" i="1" s="1"/>
  <c r="D53" i="7" l="1"/>
  <c r="C54" i="7"/>
  <c r="C53" i="1"/>
  <c r="D53" i="1" s="1"/>
  <c r="D54" i="7" l="1"/>
  <c r="C55" i="7"/>
  <c r="C54" i="1"/>
  <c r="D54" i="1" s="1"/>
  <c r="D55" i="7" l="1"/>
  <c r="C56" i="7"/>
  <c r="C55" i="1"/>
  <c r="D55" i="1" s="1"/>
  <c r="D56" i="7" l="1"/>
  <c r="C57" i="7"/>
  <c r="C56" i="1"/>
  <c r="D56" i="1" s="1"/>
  <c r="D57" i="7" l="1"/>
  <c r="C58" i="7"/>
  <c r="C57" i="1"/>
  <c r="D57" i="1" s="1"/>
  <c r="D58" i="7" l="1"/>
  <c r="C59" i="7"/>
  <c r="C58" i="1"/>
  <c r="D58" i="1" s="1"/>
  <c r="D59" i="7" l="1"/>
  <c r="C60" i="7"/>
  <c r="C59" i="1"/>
  <c r="D59" i="1" s="1"/>
  <c r="D60" i="7" l="1"/>
  <c r="C61" i="7"/>
  <c r="C60" i="1"/>
  <c r="D60" i="1" s="1"/>
  <c r="D61" i="7" l="1"/>
  <c r="C62" i="7"/>
  <c r="C61" i="1"/>
  <c r="D61" i="1" s="1"/>
  <c r="D62" i="7" l="1"/>
  <c r="C63" i="7"/>
  <c r="C62" i="1"/>
  <c r="D62" i="1" s="1"/>
  <c r="D63" i="7" l="1"/>
  <c r="C64" i="7"/>
  <c r="C63" i="1"/>
  <c r="D63" i="1" s="1"/>
  <c r="D64" i="7" l="1"/>
  <c r="C65" i="7"/>
  <c r="C64" i="1"/>
  <c r="D64" i="1" s="1"/>
  <c r="D65" i="7" l="1"/>
  <c r="C66" i="7"/>
  <c r="C65" i="1"/>
  <c r="D65" i="1" s="1"/>
  <c r="D66" i="7" l="1"/>
  <c r="C67" i="7"/>
  <c r="C66" i="1"/>
  <c r="D66" i="1" s="1"/>
  <c r="D67" i="7" l="1"/>
  <c r="C68" i="7"/>
  <c r="C67" i="1"/>
  <c r="D67" i="1" s="1"/>
  <c r="D68" i="7" l="1"/>
  <c r="C69" i="7"/>
  <c r="C68" i="1"/>
  <c r="D68" i="1" s="1"/>
  <c r="D69" i="7" l="1"/>
  <c r="C70" i="7"/>
  <c r="C69" i="1"/>
  <c r="D69" i="1" s="1"/>
  <c r="D70" i="7" l="1"/>
  <c r="C71" i="7"/>
  <c r="C70" i="1"/>
  <c r="D70" i="1" s="1"/>
  <c r="D71" i="7" l="1"/>
  <c r="C72" i="7"/>
  <c r="C71" i="1"/>
  <c r="D71" i="1" s="1"/>
  <c r="D72" i="7" l="1"/>
  <c r="C73" i="7"/>
  <c r="C72" i="1"/>
  <c r="D72" i="1" s="1"/>
  <c r="D73" i="7" l="1"/>
  <c r="C74" i="7"/>
  <c r="C73" i="1"/>
  <c r="D73" i="1" s="1"/>
  <c r="D74" i="7" l="1"/>
  <c r="C75" i="7"/>
  <c r="C74" i="1"/>
  <c r="D74" i="1" s="1"/>
  <c r="D75" i="7" l="1"/>
  <c r="C76" i="7"/>
  <c r="C75" i="1"/>
  <c r="D75" i="1" s="1"/>
  <c r="D76" i="7" l="1"/>
  <c r="C77" i="7"/>
  <c r="C76" i="1"/>
  <c r="D76" i="1" s="1"/>
  <c r="D77" i="7" l="1"/>
  <c r="C78" i="7"/>
  <c r="C77" i="1"/>
  <c r="D77" i="1" s="1"/>
  <c r="D78" i="7" l="1"/>
  <c r="C79" i="7"/>
  <c r="C78" i="1"/>
  <c r="D78" i="1" s="1"/>
  <c r="D79" i="7" l="1"/>
  <c r="C80" i="7"/>
  <c r="C79" i="1"/>
  <c r="D79" i="1" s="1"/>
  <c r="D80" i="7" l="1"/>
  <c r="C81" i="7"/>
  <c r="C80" i="1"/>
  <c r="D80" i="1" s="1"/>
  <c r="D81" i="7" l="1"/>
  <c r="C82" i="7"/>
  <c r="C81" i="1"/>
  <c r="D81" i="1" s="1"/>
  <c r="D82" i="7" l="1"/>
  <c r="C83" i="7"/>
  <c r="C82" i="1"/>
  <c r="D82" i="1" s="1"/>
  <c r="D83" i="7" l="1"/>
  <c r="C84" i="7"/>
  <c r="C83" i="1"/>
  <c r="D83" i="1" s="1"/>
  <c r="D84" i="7" l="1"/>
  <c r="C85" i="7"/>
  <c r="C84" i="1"/>
  <c r="D84" i="1" s="1"/>
  <c r="D85" i="7" l="1"/>
  <c r="C86" i="7"/>
  <c r="C85" i="1"/>
  <c r="D85" i="1" s="1"/>
  <c r="D86" i="7" l="1"/>
  <c r="C87" i="7"/>
  <c r="C86" i="1"/>
  <c r="D86" i="1" s="1"/>
  <c r="D87" i="7" l="1"/>
  <c r="C88" i="7"/>
  <c r="C87" i="1"/>
  <c r="D87" i="1" s="1"/>
  <c r="D88" i="7" l="1"/>
  <c r="C89" i="7"/>
  <c r="C88" i="1"/>
  <c r="D88" i="1" s="1"/>
  <c r="D89" i="7" l="1"/>
  <c r="C90" i="7"/>
  <c r="C89" i="1"/>
  <c r="D89" i="1" s="1"/>
  <c r="D90" i="7" l="1"/>
  <c r="C91" i="7"/>
  <c r="C90" i="1"/>
  <c r="D90" i="1" s="1"/>
  <c r="D91" i="7" l="1"/>
  <c r="C92" i="7"/>
  <c r="C91" i="1"/>
  <c r="D91" i="1" s="1"/>
  <c r="D92" i="7" l="1"/>
  <c r="C93" i="7"/>
  <c r="C92" i="1"/>
  <c r="D92" i="1" s="1"/>
  <c r="D93" i="7" l="1"/>
  <c r="C94" i="7"/>
  <c r="C93" i="1"/>
  <c r="D93" i="1" s="1"/>
  <c r="D94" i="7" l="1"/>
  <c r="C95" i="7"/>
  <c r="C94" i="1"/>
  <c r="D94" i="1" s="1"/>
  <c r="D95" i="7" l="1"/>
  <c r="C96" i="7"/>
  <c r="C95" i="1"/>
  <c r="D95" i="1" s="1"/>
  <c r="D96" i="7" l="1"/>
  <c r="C97" i="7"/>
  <c r="C96" i="1"/>
  <c r="D96" i="1" s="1"/>
  <c r="D97" i="7" l="1"/>
  <c r="C98" i="7"/>
  <c r="C97" i="1"/>
  <c r="D97" i="1" s="1"/>
  <c r="D98" i="7" l="1"/>
  <c r="C99" i="7"/>
  <c r="C98" i="1"/>
  <c r="D98" i="1" s="1"/>
  <c r="D99" i="7" l="1"/>
  <c r="C100" i="7"/>
  <c r="C99" i="1"/>
  <c r="D99" i="1" s="1"/>
  <c r="D100" i="7" l="1"/>
  <c r="C101" i="7"/>
  <c r="C100" i="1"/>
  <c r="D100" i="1" s="1"/>
  <c r="D101" i="7" l="1"/>
  <c r="C102" i="7"/>
  <c r="C101" i="1"/>
  <c r="D101" i="1" s="1"/>
  <c r="D102" i="7" l="1"/>
  <c r="C103" i="7"/>
  <c r="C102" i="1"/>
  <c r="D102" i="1" s="1"/>
  <c r="D103" i="7" l="1"/>
  <c r="C104" i="7"/>
  <c r="C103" i="1"/>
  <c r="D103" i="1" s="1"/>
  <c r="D104" i="7" l="1"/>
  <c r="C105" i="7"/>
  <c r="C104" i="1"/>
  <c r="D104" i="1" s="1"/>
  <c r="D105" i="7" l="1"/>
  <c r="C106" i="7"/>
  <c r="C105" i="1"/>
  <c r="D105" i="1" s="1"/>
  <c r="D106" i="7" l="1"/>
  <c r="C107" i="7"/>
  <c r="C106" i="1"/>
  <c r="D106" i="1" s="1"/>
  <c r="D107" i="7" l="1"/>
  <c r="C108" i="7"/>
  <c r="C107" i="1"/>
  <c r="D107" i="1" s="1"/>
  <c r="D108" i="7" l="1"/>
  <c r="C109" i="7"/>
  <c r="C108" i="1"/>
  <c r="D108" i="1" s="1"/>
  <c r="D109" i="7" l="1"/>
  <c r="C110" i="7"/>
  <c r="C109" i="1"/>
  <c r="D109" i="1" s="1"/>
  <c r="D110" i="7" l="1"/>
  <c r="C111" i="7"/>
  <c r="C110" i="1"/>
  <c r="D110" i="1" s="1"/>
  <c r="D111" i="7" l="1"/>
  <c r="C112" i="7"/>
  <c r="C111" i="1"/>
  <c r="D111" i="1" s="1"/>
  <c r="D112" i="7" l="1"/>
  <c r="C113" i="7"/>
  <c r="C112" i="1"/>
  <c r="D112" i="1" s="1"/>
  <c r="D113" i="7" l="1"/>
  <c r="C114" i="7"/>
  <c r="C113" i="1"/>
  <c r="D113" i="1" s="1"/>
  <c r="D114" i="7" l="1"/>
  <c r="C115" i="7"/>
  <c r="C114" i="1"/>
  <c r="D114" i="1" s="1"/>
  <c r="D115" i="7" l="1"/>
  <c r="C116" i="7"/>
  <c r="C115" i="1"/>
  <c r="D115" i="1" s="1"/>
  <c r="D116" i="7" l="1"/>
  <c r="C117" i="7"/>
  <c r="C116" i="1"/>
  <c r="D116" i="1" s="1"/>
  <c r="D117" i="7" l="1"/>
  <c r="C118" i="7"/>
  <c r="C117" i="1"/>
  <c r="D117" i="1" s="1"/>
  <c r="D118" i="7" l="1"/>
  <c r="C119" i="7"/>
  <c r="C118" i="1"/>
  <c r="D118" i="1" s="1"/>
  <c r="D119" i="7" l="1"/>
  <c r="C120" i="7"/>
  <c r="C119" i="1"/>
  <c r="D119" i="1" s="1"/>
  <c r="D120" i="7" l="1"/>
  <c r="C121" i="7"/>
  <c r="C120" i="1"/>
  <c r="D120" i="1" s="1"/>
  <c r="D121" i="7" l="1"/>
  <c r="C122" i="7"/>
  <c r="C121" i="1"/>
  <c r="D121" i="1" s="1"/>
  <c r="D122" i="7" l="1"/>
  <c r="C123" i="7"/>
  <c r="C122" i="1"/>
  <c r="D122" i="1" s="1"/>
  <c r="D123" i="7" l="1"/>
  <c r="C124" i="7"/>
  <c r="C123" i="1"/>
  <c r="D123" i="1" s="1"/>
  <c r="D124" i="7" l="1"/>
  <c r="C125" i="7"/>
  <c r="C124" i="1"/>
  <c r="D124" i="1" s="1"/>
  <c r="D125" i="7" l="1"/>
  <c r="C126" i="7"/>
  <c r="C125" i="1"/>
  <c r="D125" i="1" s="1"/>
  <c r="D126" i="7" l="1"/>
  <c r="C127" i="7"/>
  <c r="C126" i="1"/>
  <c r="D126" i="1" s="1"/>
  <c r="D127" i="7" l="1"/>
  <c r="C128" i="7"/>
  <c r="C127" i="1"/>
  <c r="D127" i="1" s="1"/>
  <c r="D128" i="7" l="1"/>
  <c r="C129" i="7"/>
  <c r="C128" i="1"/>
  <c r="D128" i="1" s="1"/>
  <c r="D129" i="7" l="1"/>
  <c r="C130" i="7"/>
  <c r="C129" i="1"/>
  <c r="D129" i="1" s="1"/>
  <c r="D130" i="7" l="1"/>
  <c r="C131" i="7"/>
  <c r="C130" i="1"/>
  <c r="D130" i="1" s="1"/>
  <c r="D131" i="7" l="1"/>
  <c r="C132" i="7"/>
  <c r="C131" i="1"/>
  <c r="D131" i="1" s="1"/>
  <c r="D132" i="7" l="1"/>
  <c r="C133" i="7"/>
  <c r="C132" i="1"/>
  <c r="D132" i="1" s="1"/>
  <c r="D133" i="7" l="1"/>
  <c r="C134" i="7"/>
  <c r="C133" i="1"/>
  <c r="D133" i="1" s="1"/>
  <c r="D134" i="7" l="1"/>
  <c r="C135" i="7"/>
  <c r="C134" i="1"/>
  <c r="D134" i="1" s="1"/>
  <c r="D135" i="7" l="1"/>
  <c r="C136" i="7"/>
  <c r="C135" i="1"/>
  <c r="D135" i="1" s="1"/>
  <c r="D136" i="7" l="1"/>
  <c r="C137" i="7"/>
  <c r="C136" i="1"/>
  <c r="D136" i="1" s="1"/>
  <c r="D137" i="7" l="1"/>
  <c r="C138" i="7"/>
  <c r="C137" i="1"/>
  <c r="D137" i="1" s="1"/>
  <c r="D138" i="7" l="1"/>
  <c r="C139" i="7"/>
  <c r="C138" i="1"/>
  <c r="D138" i="1" s="1"/>
  <c r="D139" i="7" l="1"/>
  <c r="C140" i="7"/>
  <c r="C139" i="1"/>
  <c r="D139" i="1" s="1"/>
  <c r="D140" i="7" l="1"/>
  <c r="C141" i="7"/>
  <c r="C140" i="1"/>
  <c r="D140" i="1" s="1"/>
  <c r="D141" i="7" l="1"/>
  <c r="C142" i="7"/>
  <c r="C141" i="1"/>
  <c r="D141" i="1" s="1"/>
  <c r="D142" i="7" l="1"/>
  <c r="C143" i="7"/>
  <c r="C142" i="1"/>
  <c r="D142" i="1" s="1"/>
  <c r="D143" i="7" l="1"/>
  <c r="C144" i="7"/>
  <c r="C143" i="1"/>
  <c r="D143" i="1" s="1"/>
  <c r="D144" i="7" l="1"/>
  <c r="C145" i="7"/>
  <c r="C144" i="1"/>
  <c r="D144" i="1" s="1"/>
  <c r="D145" i="7" l="1"/>
  <c r="C146" i="7"/>
  <c r="C145" i="1"/>
  <c r="D145" i="1" s="1"/>
  <c r="D146" i="7" l="1"/>
  <c r="C147" i="7"/>
  <c r="C146" i="1"/>
  <c r="D146" i="1" s="1"/>
  <c r="D147" i="7" l="1"/>
  <c r="C148" i="7"/>
  <c r="C147" i="1"/>
  <c r="D147" i="1" s="1"/>
  <c r="D148" i="7" l="1"/>
  <c r="C149" i="7"/>
  <c r="C148" i="1"/>
  <c r="D148" i="1" s="1"/>
  <c r="D149" i="7" l="1"/>
  <c r="C150" i="7"/>
  <c r="C149" i="1"/>
  <c r="D149" i="1" s="1"/>
  <c r="D150" i="7" l="1"/>
  <c r="C151" i="7"/>
  <c r="C150" i="1"/>
  <c r="D150" i="1" s="1"/>
  <c r="D151" i="7" l="1"/>
  <c r="C152" i="7"/>
  <c r="C151" i="1"/>
  <c r="D151" i="1" s="1"/>
  <c r="D152" i="7" l="1"/>
  <c r="C153" i="7"/>
  <c r="C152" i="1"/>
  <c r="D152" i="1" s="1"/>
  <c r="D153" i="7" l="1"/>
  <c r="C154" i="7"/>
  <c r="C153" i="1"/>
  <c r="D153" i="1" s="1"/>
  <c r="D154" i="7" l="1"/>
  <c r="C155" i="7"/>
  <c r="C154" i="1"/>
  <c r="D154" i="1" s="1"/>
  <c r="D155" i="7" l="1"/>
  <c r="C156" i="7"/>
  <c r="C155" i="1"/>
  <c r="D155" i="1" s="1"/>
  <c r="D156" i="7" l="1"/>
  <c r="C157" i="7"/>
  <c r="C156" i="1"/>
  <c r="D156" i="1" s="1"/>
  <c r="D157" i="7" l="1"/>
  <c r="C158" i="7"/>
  <c r="C157" i="1"/>
  <c r="D157" i="1" s="1"/>
  <c r="D158" i="7" l="1"/>
  <c r="C159" i="7"/>
  <c r="C158" i="1"/>
  <c r="D158" i="1" s="1"/>
  <c r="D159" i="7" l="1"/>
  <c r="C160" i="7"/>
  <c r="C159" i="1"/>
  <c r="D159" i="1" s="1"/>
  <c r="D160" i="7" l="1"/>
  <c r="C161" i="7"/>
  <c r="C160" i="1"/>
  <c r="D160" i="1" s="1"/>
  <c r="D161" i="7" l="1"/>
  <c r="C162" i="7"/>
  <c r="C161" i="1"/>
  <c r="D161" i="1" s="1"/>
  <c r="D162" i="7" l="1"/>
  <c r="C163" i="7"/>
  <c r="C162" i="1"/>
  <c r="D162" i="1" s="1"/>
  <c r="D163" i="7" l="1"/>
  <c r="C164" i="7"/>
  <c r="C163" i="1"/>
  <c r="D163" i="1" s="1"/>
  <c r="D164" i="7" l="1"/>
  <c r="C165" i="7"/>
  <c r="C164" i="1"/>
  <c r="D164" i="1" s="1"/>
  <c r="D165" i="7" l="1"/>
  <c r="C166" i="7"/>
  <c r="C165" i="1"/>
  <c r="D165" i="1" s="1"/>
  <c r="D166" i="7" l="1"/>
  <c r="C167" i="7"/>
  <c r="C166" i="1"/>
  <c r="D166" i="1" s="1"/>
  <c r="D167" i="7" l="1"/>
  <c r="C168" i="7"/>
  <c r="C167" i="1"/>
  <c r="D167" i="1" s="1"/>
  <c r="D168" i="7" l="1"/>
  <c r="C169" i="7"/>
  <c r="C168" i="1"/>
  <c r="D168" i="1" s="1"/>
  <c r="D169" i="7" l="1"/>
  <c r="C170" i="7"/>
  <c r="C169" i="1"/>
  <c r="D169" i="1" s="1"/>
  <c r="D170" i="7" l="1"/>
  <c r="C171" i="7"/>
  <c r="C170" i="1"/>
  <c r="D170" i="1" s="1"/>
  <c r="D171" i="7" l="1"/>
  <c r="C172" i="7"/>
  <c r="C171" i="1"/>
  <c r="D171" i="1" s="1"/>
  <c r="D172" i="7" l="1"/>
  <c r="C173" i="7"/>
  <c r="C172" i="1"/>
  <c r="D172" i="1" s="1"/>
  <c r="D173" i="7" l="1"/>
  <c r="C174" i="7"/>
  <c r="C173" i="1"/>
  <c r="D173" i="1" s="1"/>
  <c r="D174" i="7" l="1"/>
  <c r="C175" i="7"/>
  <c r="C174" i="1"/>
  <c r="D174" i="1" s="1"/>
  <c r="D175" i="7" l="1"/>
  <c r="C176" i="7"/>
  <c r="C175" i="1"/>
  <c r="D175" i="1" s="1"/>
  <c r="D176" i="7" l="1"/>
  <c r="C177" i="7"/>
  <c r="C176" i="1"/>
  <c r="D176" i="1" s="1"/>
  <c r="D177" i="7" l="1"/>
  <c r="C178" i="7"/>
  <c r="C177" i="1"/>
  <c r="D177" i="1" s="1"/>
  <c r="D178" i="7" l="1"/>
  <c r="C179" i="7"/>
  <c r="C178" i="1"/>
  <c r="D178" i="1" s="1"/>
  <c r="D179" i="7" l="1"/>
  <c r="C180" i="7"/>
  <c r="C179" i="1"/>
  <c r="D179" i="1" s="1"/>
  <c r="D180" i="7" l="1"/>
  <c r="C181" i="7"/>
  <c r="C180" i="1"/>
  <c r="D180" i="1" s="1"/>
  <c r="D181" i="7" l="1"/>
  <c r="C182" i="7"/>
  <c r="C181" i="1"/>
  <c r="D181" i="1" s="1"/>
  <c r="D182" i="7" l="1"/>
  <c r="C183" i="7"/>
  <c r="C182" i="1"/>
  <c r="D182" i="1" s="1"/>
  <c r="D183" i="7" l="1"/>
  <c r="C184" i="7"/>
  <c r="C183" i="1"/>
  <c r="D183" i="1" s="1"/>
  <c r="D184" i="7" l="1"/>
  <c r="C185" i="7"/>
  <c r="C184" i="1"/>
  <c r="D184" i="1" s="1"/>
  <c r="D185" i="7" l="1"/>
  <c r="C186" i="7"/>
  <c r="C185" i="1"/>
  <c r="D185" i="1" s="1"/>
  <c r="D186" i="7" l="1"/>
  <c r="C187" i="7"/>
  <c r="C186" i="1"/>
  <c r="D186" i="1" s="1"/>
  <c r="D187" i="7" l="1"/>
  <c r="C188" i="7"/>
  <c r="C187" i="1"/>
  <c r="D187" i="1" s="1"/>
  <c r="D188" i="7" l="1"/>
  <c r="C189" i="7"/>
  <c r="C188" i="1"/>
  <c r="D188" i="1" s="1"/>
  <c r="D189" i="7" l="1"/>
  <c r="C190" i="7"/>
  <c r="C189" i="1"/>
  <c r="D189" i="1" s="1"/>
  <c r="D190" i="7" l="1"/>
  <c r="C191" i="7"/>
  <c r="C190" i="1"/>
  <c r="D190" i="1" s="1"/>
  <c r="D191" i="7" l="1"/>
  <c r="C192" i="7"/>
  <c r="C191" i="1"/>
  <c r="D191" i="1" s="1"/>
  <c r="D192" i="7" l="1"/>
  <c r="C193" i="7"/>
  <c r="C192" i="1"/>
  <c r="D192" i="1" s="1"/>
  <c r="D193" i="7" l="1"/>
  <c r="C194" i="7"/>
  <c r="C193" i="1"/>
  <c r="D193" i="1" s="1"/>
  <c r="D194" i="7" l="1"/>
  <c r="C195" i="7"/>
  <c r="C194" i="1"/>
  <c r="D194" i="1" s="1"/>
  <c r="D195" i="7" l="1"/>
  <c r="C196" i="7"/>
  <c r="C195" i="1"/>
  <c r="D195" i="1" s="1"/>
  <c r="D196" i="7" l="1"/>
  <c r="C197" i="7"/>
  <c r="C196" i="1"/>
  <c r="D196" i="1" s="1"/>
  <c r="D197" i="7" l="1"/>
  <c r="C198" i="7"/>
  <c r="C197" i="1"/>
  <c r="D197" i="1" s="1"/>
  <c r="D198" i="7" l="1"/>
  <c r="C199" i="7"/>
  <c r="C198" i="1"/>
  <c r="D198" i="1" s="1"/>
  <c r="D199" i="7" l="1"/>
  <c r="C200" i="7"/>
  <c r="C199" i="1"/>
  <c r="D199" i="1" s="1"/>
  <c r="D200" i="7" l="1"/>
  <c r="C201" i="7"/>
  <c r="C200" i="1"/>
  <c r="D200" i="1" s="1"/>
  <c r="D201" i="7" l="1"/>
  <c r="C202" i="7"/>
  <c r="C201" i="1"/>
  <c r="D201" i="1" s="1"/>
  <c r="D202" i="7" l="1"/>
  <c r="C203" i="7"/>
  <c r="C202" i="1"/>
  <c r="D202" i="1" s="1"/>
  <c r="D203" i="7" l="1"/>
  <c r="C204" i="7"/>
  <c r="C203" i="1"/>
  <c r="D203" i="1" s="1"/>
  <c r="D204" i="7" l="1"/>
  <c r="C205" i="7"/>
  <c r="C204" i="1"/>
  <c r="D204" i="1" s="1"/>
  <c r="D205" i="7" l="1"/>
  <c r="C206" i="7"/>
  <c r="C205" i="1"/>
  <c r="D205" i="1" s="1"/>
  <c r="D206" i="7" l="1"/>
  <c r="C207" i="7"/>
  <c r="C206" i="1"/>
  <c r="D206" i="1" s="1"/>
  <c r="D207" i="7" l="1"/>
  <c r="C208" i="7"/>
  <c r="C207" i="1"/>
  <c r="D207" i="1" s="1"/>
  <c r="D208" i="7" l="1"/>
  <c r="C209" i="7"/>
  <c r="C208" i="1"/>
  <c r="D208" i="1" s="1"/>
  <c r="D209" i="7" l="1"/>
  <c r="C210" i="7"/>
  <c r="C209" i="1"/>
  <c r="D209" i="1" s="1"/>
  <c r="D210" i="7" l="1"/>
  <c r="C211" i="7"/>
  <c r="C210" i="1"/>
  <c r="D210" i="1" s="1"/>
  <c r="D211" i="7" l="1"/>
  <c r="C212" i="7"/>
  <c r="C211" i="1"/>
  <c r="D211" i="1" s="1"/>
  <c r="D212" i="7" l="1"/>
  <c r="C213" i="7"/>
  <c r="C212" i="1"/>
  <c r="D212" i="1" s="1"/>
  <c r="D213" i="7" l="1"/>
  <c r="C214" i="7"/>
  <c r="C213" i="1"/>
  <c r="D213" i="1" s="1"/>
  <c r="D214" i="7" l="1"/>
  <c r="C215" i="7"/>
  <c r="C214" i="1"/>
  <c r="D214" i="1" s="1"/>
  <c r="D215" i="7" l="1"/>
  <c r="C216" i="7"/>
  <c r="C215" i="1"/>
  <c r="D215" i="1" s="1"/>
  <c r="D216" i="7" l="1"/>
  <c r="C217" i="7"/>
  <c r="C216" i="1"/>
  <c r="D216" i="1" s="1"/>
  <c r="D217" i="7" l="1"/>
  <c r="C218" i="7"/>
  <c r="C217" i="1"/>
  <c r="D217" i="1" s="1"/>
  <c r="D218" i="7" l="1"/>
  <c r="C219" i="7"/>
  <c r="C218" i="1"/>
  <c r="D218" i="1" s="1"/>
  <c r="D219" i="7" l="1"/>
  <c r="C220" i="7"/>
  <c r="C219" i="1"/>
  <c r="D219" i="1" s="1"/>
  <c r="D220" i="7" l="1"/>
  <c r="C221" i="7"/>
  <c r="C220" i="1"/>
  <c r="D220" i="1" s="1"/>
  <c r="D221" i="7" l="1"/>
  <c r="C222" i="7"/>
  <c r="C221" i="1"/>
  <c r="D221" i="1" s="1"/>
  <c r="D222" i="7" l="1"/>
  <c r="C223" i="7"/>
  <c r="C222" i="1"/>
  <c r="D222" i="1" s="1"/>
  <c r="D223" i="7" l="1"/>
  <c r="C224" i="7"/>
  <c r="C223" i="1"/>
  <c r="D223" i="1" s="1"/>
  <c r="D224" i="7" l="1"/>
  <c r="C225" i="7"/>
  <c r="C224" i="1"/>
  <c r="D224" i="1" s="1"/>
  <c r="D225" i="7" l="1"/>
  <c r="C226" i="7"/>
  <c r="C225" i="1"/>
  <c r="D225" i="1" s="1"/>
  <c r="D226" i="7" l="1"/>
  <c r="C227" i="7"/>
  <c r="C226" i="1"/>
  <c r="D226" i="1" s="1"/>
  <c r="D227" i="7" l="1"/>
  <c r="C228" i="7"/>
  <c r="C227" i="1"/>
  <c r="D227" i="1" s="1"/>
  <c r="D228" i="7" l="1"/>
  <c r="C229" i="7"/>
  <c r="C228" i="1"/>
  <c r="D228" i="1" s="1"/>
  <c r="D229" i="7" l="1"/>
  <c r="C230" i="7"/>
  <c r="C229" i="1"/>
  <c r="D229" i="1" s="1"/>
  <c r="D230" i="7" l="1"/>
  <c r="C231" i="7"/>
  <c r="C230" i="1"/>
  <c r="D230" i="1" s="1"/>
  <c r="D231" i="7" l="1"/>
  <c r="C232" i="7"/>
  <c r="C231" i="1"/>
  <c r="D231" i="1" s="1"/>
  <c r="D232" i="7" l="1"/>
  <c r="C233" i="7"/>
  <c r="C232" i="1"/>
  <c r="D232" i="1" s="1"/>
  <c r="D233" i="7" l="1"/>
  <c r="C234" i="7"/>
  <c r="C233" i="1"/>
  <c r="D233" i="1" s="1"/>
  <c r="D234" i="7" l="1"/>
  <c r="C235" i="7"/>
  <c r="C234" i="1"/>
  <c r="D234" i="1" s="1"/>
  <c r="D235" i="7" l="1"/>
  <c r="C236" i="7"/>
  <c r="C235" i="1"/>
  <c r="D235" i="1" s="1"/>
  <c r="D236" i="7" l="1"/>
  <c r="C237" i="7"/>
  <c r="C236" i="1"/>
  <c r="D236" i="1" s="1"/>
  <c r="D237" i="7" l="1"/>
  <c r="C238" i="7"/>
  <c r="C237" i="1"/>
  <c r="D237" i="1" s="1"/>
  <c r="D238" i="7" l="1"/>
  <c r="C239" i="7"/>
  <c r="C238" i="1"/>
  <c r="D238" i="1" s="1"/>
  <c r="D239" i="7" l="1"/>
  <c r="C240" i="7"/>
  <c r="C239" i="1"/>
  <c r="D239" i="1" s="1"/>
  <c r="D240" i="7" l="1"/>
  <c r="C241" i="7"/>
  <c r="C240" i="1"/>
  <c r="D240" i="1" s="1"/>
  <c r="D241" i="7" l="1"/>
  <c r="C242" i="7"/>
  <c r="C241" i="1"/>
  <c r="D241" i="1" s="1"/>
  <c r="D242" i="7" l="1"/>
  <c r="C243" i="7"/>
  <c r="C242" i="1"/>
  <c r="D242" i="1" s="1"/>
  <c r="D243" i="7" l="1"/>
  <c r="C244" i="7"/>
  <c r="C243" i="1"/>
  <c r="D243" i="1" s="1"/>
  <c r="D244" i="7" l="1"/>
  <c r="C245" i="7"/>
  <c r="C244" i="1"/>
  <c r="D244" i="1" s="1"/>
  <c r="D245" i="7" l="1"/>
  <c r="C246" i="7"/>
  <c r="C245" i="1"/>
  <c r="D245" i="1" s="1"/>
  <c r="D246" i="7" l="1"/>
  <c r="C247" i="7"/>
  <c r="C246" i="1"/>
  <c r="D246" i="1" s="1"/>
  <c r="D247" i="7" l="1"/>
  <c r="C248" i="7"/>
  <c r="C247" i="1"/>
  <c r="D247" i="1" s="1"/>
  <c r="D248" i="7" l="1"/>
  <c r="C249" i="7"/>
  <c r="C248" i="1"/>
  <c r="D248" i="1" s="1"/>
  <c r="D249" i="7" l="1"/>
  <c r="C250" i="7"/>
  <c r="C249" i="1"/>
  <c r="D249" i="1" s="1"/>
  <c r="D250" i="7" l="1"/>
  <c r="C251" i="7"/>
  <c r="C250" i="1"/>
  <c r="D250" i="1" s="1"/>
  <c r="D251" i="7" l="1"/>
  <c r="C252" i="7"/>
  <c r="C251" i="1"/>
  <c r="D251" i="1" s="1"/>
  <c r="D252" i="7" l="1"/>
  <c r="C253" i="7"/>
  <c r="C252" i="1"/>
  <c r="D252" i="1" s="1"/>
  <c r="D253" i="7" l="1"/>
  <c r="C254" i="7"/>
  <c r="C253" i="1"/>
  <c r="D253" i="1" s="1"/>
  <c r="D254" i="7" l="1"/>
  <c r="C255" i="7"/>
  <c r="C254" i="1"/>
  <c r="D254" i="1" s="1"/>
  <c r="D255" i="7" l="1"/>
  <c r="C256" i="7"/>
  <c r="C255" i="1"/>
  <c r="D255" i="1" s="1"/>
  <c r="D256" i="7" l="1"/>
  <c r="C257" i="7"/>
  <c r="C256" i="1"/>
  <c r="D256" i="1" s="1"/>
  <c r="D257" i="7" l="1"/>
  <c r="C258" i="7"/>
  <c r="C257" i="1"/>
  <c r="D257" i="1" s="1"/>
  <c r="D258" i="7" l="1"/>
  <c r="C259" i="7"/>
  <c r="C258" i="1"/>
  <c r="D258" i="1" s="1"/>
  <c r="D259" i="7" l="1"/>
  <c r="C260" i="7"/>
  <c r="C259" i="1"/>
  <c r="D259" i="1" s="1"/>
  <c r="D260" i="7" l="1"/>
  <c r="C261" i="7"/>
  <c r="C260" i="1"/>
  <c r="D260" i="1" s="1"/>
  <c r="D261" i="7" l="1"/>
  <c r="C262" i="7"/>
  <c r="C261" i="1"/>
  <c r="D261" i="1" s="1"/>
  <c r="D262" i="7" l="1"/>
  <c r="C263" i="7"/>
  <c r="C262" i="1"/>
  <c r="D262" i="1" s="1"/>
  <c r="D263" i="7" l="1"/>
  <c r="C264" i="7"/>
  <c r="C263" i="1"/>
  <c r="D263" i="1" s="1"/>
  <c r="D264" i="7" l="1"/>
  <c r="C265" i="7"/>
  <c r="C264" i="1"/>
  <c r="D264" i="1" s="1"/>
  <c r="D265" i="7" l="1"/>
  <c r="C266" i="7"/>
  <c r="C265" i="1"/>
  <c r="D265" i="1" s="1"/>
  <c r="D266" i="7" l="1"/>
  <c r="C267" i="7"/>
  <c r="C266" i="1"/>
  <c r="D266" i="1" s="1"/>
  <c r="D267" i="7" l="1"/>
  <c r="C268" i="7"/>
  <c r="C267" i="1"/>
  <c r="D267" i="1" s="1"/>
  <c r="D268" i="7" l="1"/>
  <c r="C269" i="7"/>
  <c r="C268" i="1"/>
  <c r="D268" i="1" s="1"/>
  <c r="D269" i="7" l="1"/>
  <c r="C270" i="7"/>
  <c r="C269" i="1"/>
  <c r="D269" i="1" s="1"/>
  <c r="D270" i="7" l="1"/>
  <c r="C271" i="7"/>
  <c r="C270" i="1"/>
  <c r="D270" i="1" s="1"/>
  <c r="D271" i="7" l="1"/>
  <c r="C272" i="7"/>
  <c r="C271" i="1"/>
  <c r="D271" i="1" s="1"/>
  <c r="D272" i="7" l="1"/>
  <c r="C273" i="7"/>
  <c r="C272" i="1"/>
  <c r="D272" i="1" s="1"/>
  <c r="D273" i="7" l="1"/>
  <c r="C274" i="7"/>
  <c r="C273" i="1"/>
  <c r="D273" i="1" s="1"/>
  <c r="D274" i="7" l="1"/>
  <c r="C275" i="7"/>
  <c r="C274" i="1"/>
  <c r="D274" i="1" s="1"/>
  <c r="D275" i="7" l="1"/>
  <c r="C276" i="7"/>
  <c r="C275" i="1"/>
  <c r="D275" i="1" s="1"/>
  <c r="D276" i="7" l="1"/>
  <c r="C277" i="7"/>
  <c r="C276" i="1"/>
  <c r="D276" i="1" s="1"/>
  <c r="D277" i="7" l="1"/>
  <c r="C278" i="7"/>
  <c r="C277" i="1"/>
  <c r="D277" i="1" s="1"/>
  <c r="D278" i="7" l="1"/>
  <c r="C279" i="7"/>
  <c r="C278" i="1"/>
  <c r="D278" i="1" s="1"/>
  <c r="D279" i="7" l="1"/>
  <c r="C280" i="7"/>
  <c r="C279" i="1"/>
  <c r="D279" i="1" s="1"/>
  <c r="D280" i="7" l="1"/>
  <c r="C281" i="7"/>
  <c r="C280" i="1"/>
  <c r="D280" i="1" s="1"/>
  <c r="D281" i="7" l="1"/>
  <c r="C282" i="7"/>
  <c r="C281" i="1"/>
  <c r="D281" i="1" s="1"/>
  <c r="D282" i="7" l="1"/>
  <c r="C283" i="7"/>
  <c r="C282" i="1"/>
  <c r="D282" i="1" s="1"/>
  <c r="D283" i="7" l="1"/>
  <c r="C284" i="7"/>
  <c r="C283" i="1"/>
  <c r="D283" i="1" s="1"/>
  <c r="D284" i="7" l="1"/>
  <c r="C285" i="7"/>
  <c r="C284" i="1"/>
  <c r="D284" i="1" s="1"/>
  <c r="D285" i="7" l="1"/>
  <c r="C286" i="7"/>
  <c r="C285" i="1"/>
  <c r="D285" i="1" s="1"/>
  <c r="D286" i="7" l="1"/>
  <c r="C287" i="7"/>
  <c r="C286" i="1"/>
  <c r="D286" i="1" s="1"/>
  <c r="D287" i="7" l="1"/>
  <c r="C288" i="7"/>
  <c r="C287" i="1"/>
  <c r="D287" i="1" s="1"/>
  <c r="D288" i="7" l="1"/>
  <c r="C289" i="7"/>
  <c r="C288" i="1"/>
  <c r="D288" i="1" s="1"/>
  <c r="D289" i="7" l="1"/>
  <c r="C290" i="7"/>
  <c r="C289" i="1"/>
  <c r="D289" i="1" s="1"/>
  <c r="D290" i="7" l="1"/>
  <c r="C291" i="7"/>
  <c r="C290" i="1"/>
  <c r="D290" i="1" s="1"/>
  <c r="D291" i="7" l="1"/>
  <c r="C292" i="7"/>
  <c r="C291" i="1"/>
  <c r="D291" i="1" s="1"/>
  <c r="D292" i="7" l="1"/>
  <c r="C293" i="7"/>
  <c r="C292" i="1"/>
  <c r="D292" i="1" s="1"/>
  <c r="D293" i="7" l="1"/>
  <c r="C294" i="7"/>
  <c r="C293" i="1"/>
  <c r="D293" i="1" s="1"/>
  <c r="D294" i="7" l="1"/>
  <c r="C295" i="7"/>
  <c r="C294" i="1"/>
  <c r="D294" i="1" s="1"/>
  <c r="D295" i="7" l="1"/>
  <c r="C296" i="7"/>
  <c r="C295" i="1"/>
  <c r="D295" i="1" s="1"/>
  <c r="D296" i="7" l="1"/>
  <c r="C297" i="7"/>
  <c r="C296" i="1"/>
  <c r="D296" i="1" s="1"/>
  <c r="D297" i="7" l="1"/>
  <c r="C298" i="7"/>
  <c r="C297" i="1"/>
  <c r="D297" i="1" s="1"/>
  <c r="D298" i="7" l="1"/>
  <c r="C299" i="7"/>
  <c r="C298" i="1"/>
  <c r="D298" i="1" s="1"/>
  <c r="D299" i="7" l="1"/>
  <c r="C300" i="7"/>
  <c r="C299" i="1"/>
  <c r="D299" i="1" s="1"/>
  <c r="D300" i="7" l="1"/>
  <c r="C301" i="7"/>
  <c r="C300" i="1"/>
  <c r="D300" i="1" s="1"/>
  <c r="D301" i="7" l="1"/>
  <c r="C302" i="7"/>
  <c r="C301" i="1"/>
  <c r="D301" i="1" s="1"/>
  <c r="D302" i="7" l="1"/>
  <c r="C303" i="7"/>
  <c r="C302" i="1"/>
  <c r="D302" i="1" s="1"/>
  <c r="D303" i="7" l="1"/>
  <c r="C304" i="7"/>
  <c r="C303" i="1"/>
  <c r="D303" i="1" s="1"/>
  <c r="D304" i="7" l="1"/>
  <c r="C305" i="7"/>
  <c r="C304" i="1"/>
  <c r="D304" i="1" s="1"/>
  <c r="D305" i="7" l="1"/>
  <c r="C306" i="7"/>
  <c r="C305" i="1"/>
  <c r="D305" i="1" s="1"/>
  <c r="D306" i="7" l="1"/>
  <c r="C307" i="7"/>
  <c r="C306" i="1"/>
  <c r="D306" i="1" s="1"/>
  <c r="D307" i="7" l="1"/>
  <c r="C308" i="7"/>
  <c r="C307" i="1"/>
  <c r="D307" i="1" s="1"/>
  <c r="D308" i="7" l="1"/>
  <c r="C309" i="7"/>
  <c r="C308" i="1"/>
  <c r="D308" i="1" s="1"/>
  <c r="D309" i="7" l="1"/>
  <c r="C310" i="7"/>
  <c r="C309" i="1"/>
  <c r="D309" i="1" s="1"/>
  <c r="D310" i="7" l="1"/>
  <c r="C311" i="7"/>
  <c r="C310" i="1"/>
  <c r="D310" i="1" s="1"/>
  <c r="D311" i="7" l="1"/>
  <c r="C312" i="7"/>
  <c r="C311" i="1"/>
  <c r="D311" i="1" s="1"/>
  <c r="D312" i="7" l="1"/>
  <c r="C313" i="7"/>
  <c r="C312" i="1"/>
  <c r="D312" i="1" s="1"/>
  <c r="D313" i="7" l="1"/>
  <c r="C314" i="7"/>
  <c r="C313" i="1"/>
  <c r="D313" i="1" s="1"/>
  <c r="D314" i="7" l="1"/>
  <c r="C315" i="7"/>
  <c r="C314" i="1"/>
  <c r="D314" i="1" s="1"/>
  <c r="D315" i="7" l="1"/>
  <c r="C316" i="7"/>
  <c r="C315" i="1"/>
  <c r="D315" i="1" s="1"/>
  <c r="D316" i="7" l="1"/>
  <c r="C317" i="7"/>
  <c r="C316" i="1"/>
  <c r="D316" i="1" s="1"/>
  <c r="D317" i="7" l="1"/>
  <c r="C318" i="7"/>
  <c r="C317" i="1"/>
  <c r="D317" i="1" s="1"/>
  <c r="D318" i="7" l="1"/>
  <c r="C319" i="7"/>
  <c r="C318" i="1"/>
  <c r="D318" i="1" s="1"/>
  <c r="D319" i="7" l="1"/>
  <c r="C320" i="7"/>
  <c r="C319" i="1"/>
  <c r="D319" i="1" s="1"/>
  <c r="D320" i="7" l="1"/>
  <c r="C321" i="7"/>
  <c r="C320" i="1"/>
  <c r="D320" i="1" s="1"/>
  <c r="D321" i="7" l="1"/>
  <c r="C322" i="7"/>
  <c r="C321" i="1"/>
  <c r="D321" i="1" s="1"/>
  <c r="D322" i="7" l="1"/>
  <c r="C323" i="7"/>
  <c r="C322" i="1"/>
  <c r="D322" i="1" s="1"/>
  <c r="D323" i="7" l="1"/>
  <c r="C324" i="7"/>
  <c r="C323" i="1"/>
  <c r="D323" i="1" s="1"/>
  <c r="D324" i="7" l="1"/>
  <c r="C325" i="7"/>
  <c r="C324" i="1"/>
  <c r="D324" i="1" s="1"/>
  <c r="D325" i="7" l="1"/>
  <c r="C326" i="7"/>
  <c r="C325" i="1"/>
  <c r="D325" i="1" s="1"/>
  <c r="D326" i="7" l="1"/>
  <c r="C327" i="7"/>
  <c r="C326" i="1"/>
  <c r="D326" i="1" s="1"/>
  <c r="D327" i="7" l="1"/>
  <c r="C328" i="7"/>
  <c r="C327" i="1"/>
  <c r="D327" i="1" s="1"/>
  <c r="D328" i="7" l="1"/>
  <c r="C329" i="7"/>
  <c r="C328" i="1"/>
  <c r="D328" i="1" s="1"/>
  <c r="D329" i="7" l="1"/>
  <c r="C330" i="7"/>
  <c r="C329" i="1"/>
  <c r="D329" i="1" s="1"/>
  <c r="D330" i="7" l="1"/>
  <c r="C331" i="7"/>
  <c r="C330" i="1"/>
  <c r="D330" i="1" s="1"/>
  <c r="D331" i="7" l="1"/>
  <c r="C332" i="7"/>
  <c r="C331" i="1"/>
  <c r="D331" i="1" s="1"/>
  <c r="D332" i="7" l="1"/>
  <c r="C333" i="7"/>
  <c r="C332" i="1"/>
  <c r="D332" i="1" s="1"/>
  <c r="D333" i="7" l="1"/>
  <c r="C334" i="7"/>
  <c r="C333" i="1"/>
  <c r="D333" i="1" s="1"/>
  <c r="D334" i="7" l="1"/>
  <c r="C335" i="7"/>
  <c r="C334" i="1"/>
  <c r="D334" i="1" s="1"/>
  <c r="D335" i="7" l="1"/>
  <c r="C336" i="7"/>
  <c r="C335" i="1"/>
  <c r="D335" i="1" s="1"/>
  <c r="D336" i="7" l="1"/>
  <c r="C337" i="7"/>
  <c r="C336" i="1"/>
  <c r="D336" i="1" s="1"/>
  <c r="D337" i="7" l="1"/>
  <c r="C338" i="7"/>
  <c r="C337" i="1"/>
  <c r="D337" i="1" s="1"/>
  <c r="D338" i="7" l="1"/>
  <c r="C339" i="7"/>
  <c r="C338" i="1"/>
  <c r="D338" i="1" s="1"/>
  <c r="D339" i="7" l="1"/>
  <c r="C340" i="7"/>
  <c r="C339" i="1"/>
  <c r="D339" i="1" s="1"/>
  <c r="D340" i="7" l="1"/>
  <c r="C341" i="7"/>
  <c r="C340" i="1"/>
  <c r="D340" i="1" s="1"/>
  <c r="D341" i="7" l="1"/>
  <c r="C342" i="7"/>
  <c r="C341" i="1"/>
  <c r="D341" i="1" s="1"/>
  <c r="D342" i="7" l="1"/>
  <c r="C343" i="7"/>
  <c r="C342" i="1"/>
  <c r="D342" i="1" s="1"/>
  <c r="D343" i="7" l="1"/>
  <c r="C344" i="7"/>
  <c r="C343" i="1"/>
  <c r="D343" i="1" s="1"/>
  <c r="D344" i="7" l="1"/>
  <c r="C345" i="7"/>
  <c r="C344" i="1"/>
  <c r="D344" i="1" s="1"/>
  <c r="D345" i="7" l="1"/>
  <c r="C346" i="7"/>
  <c r="C345" i="1"/>
  <c r="D345" i="1" s="1"/>
  <c r="D346" i="7" l="1"/>
  <c r="C347" i="7"/>
  <c r="C346" i="1"/>
  <c r="D346" i="1" s="1"/>
  <c r="D347" i="7" l="1"/>
  <c r="C348" i="7"/>
  <c r="C347" i="1"/>
  <c r="D347" i="1" s="1"/>
  <c r="D348" i="7" l="1"/>
  <c r="C349" i="7"/>
  <c r="C348" i="1"/>
  <c r="D348" i="1" s="1"/>
  <c r="D349" i="7" l="1"/>
  <c r="C350" i="7"/>
  <c r="C349" i="1"/>
  <c r="D349" i="1" s="1"/>
  <c r="D350" i="7" l="1"/>
  <c r="C351" i="7"/>
  <c r="C350" i="1"/>
  <c r="D350" i="1" s="1"/>
  <c r="D351" i="7" l="1"/>
  <c r="C352" i="7"/>
  <c r="C351" i="1"/>
  <c r="D351" i="1" s="1"/>
  <c r="D352" i="7" l="1"/>
  <c r="C353" i="7"/>
  <c r="C352" i="1"/>
  <c r="D352" i="1" s="1"/>
  <c r="D353" i="7" l="1"/>
  <c r="C354" i="7"/>
  <c r="C353" i="1"/>
  <c r="D353" i="1" s="1"/>
  <c r="D354" i="7" l="1"/>
  <c r="C355" i="7"/>
  <c r="C354" i="1"/>
  <c r="D354" i="1" s="1"/>
  <c r="D355" i="7" l="1"/>
  <c r="C356" i="7"/>
  <c r="C355" i="1"/>
  <c r="D355" i="1" s="1"/>
  <c r="D356" i="7" l="1"/>
  <c r="C357" i="7"/>
  <c r="C356" i="1"/>
  <c r="D356" i="1" s="1"/>
  <c r="D357" i="7" l="1"/>
  <c r="C358" i="7"/>
  <c r="C357" i="1"/>
  <c r="D357" i="1" s="1"/>
  <c r="D358" i="7" l="1"/>
  <c r="C359" i="7"/>
  <c r="C358" i="1"/>
  <c r="D358" i="1" s="1"/>
  <c r="D359" i="7" l="1"/>
  <c r="C360" i="7"/>
  <c r="C359" i="1"/>
  <c r="D359" i="1" s="1"/>
  <c r="D360" i="7" l="1"/>
  <c r="C361" i="7"/>
  <c r="C360" i="1"/>
  <c r="D360" i="1" s="1"/>
  <c r="D361" i="7" l="1"/>
  <c r="C362" i="7"/>
  <c r="C361" i="1"/>
  <c r="D361" i="1" s="1"/>
  <c r="D362" i="7" l="1"/>
  <c r="C363" i="7"/>
  <c r="C362" i="1"/>
  <c r="D362" i="1" s="1"/>
  <c r="D363" i="7" l="1"/>
  <c r="C364" i="7"/>
  <c r="C363" i="1"/>
  <c r="D363" i="1" s="1"/>
  <c r="D364" i="7" l="1"/>
  <c r="C365" i="7"/>
  <c r="C364" i="1"/>
  <c r="D364" i="1" s="1"/>
  <c r="D365" i="7" l="1"/>
  <c r="C366" i="7"/>
  <c r="C365" i="1"/>
  <c r="D365" i="1" s="1"/>
  <c r="D366" i="7" l="1"/>
  <c r="C367" i="7"/>
  <c r="C366" i="1"/>
  <c r="D366" i="1" s="1"/>
  <c r="D367" i="7" l="1"/>
  <c r="C368" i="7"/>
  <c r="C367" i="1"/>
  <c r="D367" i="1" s="1"/>
  <c r="D368" i="7" l="1"/>
  <c r="C369" i="7"/>
  <c r="C368" i="1"/>
  <c r="D368" i="1" s="1"/>
  <c r="D369" i="7" l="1"/>
  <c r="C370" i="7"/>
  <c r="C369" i="1"/>
  <c r="D369" i="1" s="1"/>
  <c r="D370" i="7" l="1"/>
  <c r="C371" i="7"/>
  <c r="C370" i="1"/>
  <c r="D370" i="1" s="1"/>
  <c r="D371" i="7" l="1"/>
  <c r="C372" i="7"/>
  <c r="C371" i="1"/>
  <c r="D371" i="1" s="1"/>
  <c r="D372" i="7" l="1"/>
  <c r="C373" i="7"/>
  <c r="C372" i="1"/>
  <c r="D372" i="1" s="1"/>
  <c r="D373" i="7" l="1"/>
  <c r="C374" i="7"/>
  <c r="C373" i="1"/>
  <c r="D373" i="1" s="1"/>
  <c r="D374" i="7" l="1"/>
  <c r="C375" i="7"/>
  <c r="C374" i="1"/>
  <c r="D374" i="1" s="1"/>
  <c r="D375" i="7" l="1"/>
  <c r="C376" i="7"/>
  <c r="C375" i="1"/>
  <c r="D375" i="1" s="1"/>
  <c r="D376" i="7" l="1"/>
  <c r="C377" i="7"/>
  <c r="C376" i="1"/>
  <c r="D376" i="1" s="1"/>
  <c r="D377" i="7" l="1"/>
  <c r="C378" i="7"/>
  <c r="C377" i="1"/>
  <c r="D377" i="1" s="1"/>
  <c r="D378" i="7" l="1"/>
  <c r="C379" i="7"/>
  <c r="C378" i="1"/>
  <c r="D378" i="1" s="1"/>
  <c r="D379" i="7" l="1"/>
  <c r="C380" i="7"/>
  <c r="C379" i="1"/>
  <c r="D379" i="1" s="1"/>
  <c r="D380" i="7" l="1"/>
  <c r="C381" i="7"/>
  <c r="C380" i="1"/>
  <c r="D380" i="1" s="1"/>
  <c r="D381" i="7" l="1"/>
  <c r="C382" i="7"/>
  <c r="C381" i="1"/>
  <c r="D381" i="1" s="1"/>
  <c r="D382" i="7" l="1"/>
  <c r="C383" i="7"/>
  <c r="C382" i="1"/>
  <c r="D382" i="1" s="1"/>
  <c r="D383" i="7" l="1"/>
  <c r="C384" i="7"/>
  <c r="C383" i="1"/>
  <c r="D383" i="1" s="1"/>
  <c r="D384" i="7" l="1"/>
  <c r="C385" i="7"/>
  <c r="C384" i="1"/>
  <c r="D384" i="1" s="1"/>
  <c r="D385" i="7" l="1"/>
  <c r="C386" i="7"/>
  <c r="C385" i="1"/>
  <c r="D385" i="1" s="1"/>
  <c r="D386" i="7" l="1"/>
  <c r="C387" i="7"/>
  <c r="C386" i="1"/>
  <c r="D386" i="1" s="1"/>
  <c r="D387" i="7" l="1"/>
  <c r="C388" i="7"/>
  <c r="C387" i="1"/>
  <c r="D387" i="1" s="1"/>
  <c r="D388" i="7" l="1"/>
  <c r="C389" i="7"/>
  <c r="C388" i="1"/>
  <c r="D388" i="1" s="1"/>
  <c r="D389" i="7" l="1"/>
  <c r="C390" i="7"/>
  <c r="C389" i="1"/>
  <c r="D389" i="1" s="1"/>
  <c r="D390" i="7" l="1"/>
  <c r="C391" i="7"/>
  <c r="C390" i="1"/>
  <c r="D390" i="1" s="1"/>
  <c r="D391" i="7" l="1"/>
  <c r="C392" i="7"/>
  <c r="C391" i="1"/>
  <c r="D391" i="1" s="1"/>
  <c r="D392" i="7" l="1"/>
  <c r="C393" i="7"/>
  <c r="C392" i="1"/>
  <c r="D392" i="1" s="1"/>
  <c r="D393" i="7" l="1"/>
  <c r="C394" i="7"/>
  <c r="C393" i="1"/>
  <c r="D393" i="1" s="1"/>
  <c r="D394" i="7" l="1"/>
  <c r="C395" i="7"/>
  <c r="C394" i="1"/>
  <c r="D394" i="1" s="1"/>
  <c r="D395" i="7" l="1"/>
  <c r="C396" i="7"/>
  <c r="C395" i="1"/>
  <c r="D395" i="1" s="1"/>
  <c r="D396" i="7" l="1"/>
  <c r="C397" i="7"/>
  <c r="C396" i="1"/>
  <c r="D396" i="1" s="1"/>
  <c r="D397" i="7" l="1"/>
  <c r="C398" i="7"/>
  <c r="C397" i="1"/>
  <c r="D397" i="1" s="1"/>
  <c r="D398" i="7" l="1"/>
  <c r="C399" i="7"/>
  <c r="C398" i="1"/>
  <c r="D398" i="1" s="1"/>
  <c r="D399" i="7" l="1"/>
  <c r="C400" i="7"/>
  <c r="C399" i="1"/>
  <c r="D399" i="1" s="1"/>
  <c r="D400" i="7" l="1"/>
  <c r="C401" i="7"/>
  <c r="C400" i="1"/>
  <c r="D400" i="1" s="1"/>
  <c r="D401" i="7" l="1"/>
  <c r="C402" i="7"/>
  <c r="C401" i="1"/>
  <c r="D401" i="1" s="1"/>
  <c r="D402" i="7" l="1"/>
  <c r="C403" i="7"/>
  <c r="C402" i="1"/>
  <c r="D402" i="1" s="1"/>
  <c r="D403" i="7" l="1"/>
  <c r="C404" i="7"/>
  <c r="C403" i="1"/>
  <c r="D403" i="1" s="1"/>
  <c r="D404" i="7" l="1"/>
  <c r="C405" i="7"/>
  <c r="C404" i="1"/>
  <c r="D404" i="1" s="1"/>
  <c r="D405" i="7" l="1"/>
  <c r="C406" i="7"/>
  <c r="C405" i="1"/>
  <c r="D405" i="1" s="1"/>
  <c r="D406" i="7" l="1"/>
  <c r="C407" i="7"/>
  <c r="C406" i="1"/>
  <c r="D406" i="1" s="1"/>
  <c r="D407" i="7" l="1"/>
  <c r="C408" i="7"/>
  <c r="C407" i="1"/>
  <c r="D407" i="1" s="1"/>
  <c r="D408" i="7" l="1"/>
  <c r="C409" i="7"/>
  <c r="C408" i="1"/>
  <c r="D408" i="1" s="1"/>
  <c r="D409" i="7" l="1"/>
  <c r="C410" i="7"/>
  <c r="C409" i="1"/>
  <c r="D409" i="1" s="1"/>
  <c r="D410" i="7" l="1"/>
  <c r="C411" i="7"/>
  <c r="C410" i="1"/>
  <c r="D410" i="1" s="1"/>
  <c r="D411" i="7" l="1"/>
  <c r="C412" i="7"/>
  <c r="C411" i="1"/>
  <c r="D411" i="1" s="1"/>
  <c r="D412" i="7" l="1"/>
  <c r="C413" i="7"/>
  <c r="C412" i="1"/>
  <c r="D412" i="1" s="1"/>
  <c r="D413" i="7" l="1"/>
  <c r="C414" i="7"/>
  <c r="C413" i="1"/>
  <c r="D413" i="1" s="1"/>
  <c r="D414" i="7" l="1"/>
  <c r="C415" i="7"/>
  <c r="C414" i="1"/>
  <c r="D414" i="1" s="1"/>
  <c r="D415" i="7" l="1"/>
  <c r="C416" i="7"/>
  <c r="D416" i="7" s="1"/>
  <c r="C415" i="1"/>
  <c r="D415" i="1" s="1"/>
  <c r="C416" i="1" l="1"/>
  <c r="D416" i="1" s="1"/>
</calcChain>
</file>

<file path=xl/sharedStrings.xml><?xml version="1.0" encoding="utf-8"?>
<sst xmlns="http://schemas.openxmlformats.org/spreadsheetml/2006/main" count="188" uniqueCount="134">
  <si>
    <t>agr</t>
  </si>
  <si>
    <t>gama I</t>
  </si>
  <si>
    <t>S</t>
  </si>
  <si>
    <t>ag</t>
  </si>
  <si>
    <t>TB</t>
  </si>
  <si>
    <t>TC</t>
  </si>
  <si>
    <t>TD</t>
  </si>
  <si>
    <t>t</t>
  </si>
  <si>
    <t>Classe B</t>
  </si>
  <si>
    <t>Se/ag</t>
  </si>
  <si>
    <t>Classe d'importance du bâtiment</t>
  </si>
  <si>
    <t>Eemple 2 : Cas réel basé sur le SPT</t>
  </si>
  <si>
    <t>Exemple 1 (toutes les chiffres sont fictives)</t>
  </si>
  <si>
    <t>Cote</t>
  </si>
  <si>
    <t>Measured</t>
  </si>
  <si>
    <t>Nn=</t>
  </si>
  <si>
    <t>Moyenne pondére</t>
  </si>
  <si>
    <t>Classe C</t>
  </si>
  <si>
    <t>Données</t>
  </si>
  <si>
    <t xml:space="preserve">Site </t>
  </si>
  <si>
    <t>Sol</t>
  </si>
  <si>
    <t>(voir Sols)</t>
  </si>
  <si>
    <t>(voir Cartes)</t>
  </si>
  <si>
    <t>Bâtiment</t>
  </si>
  <si>
    <t>Zone 2, spectre 1</t>
  </si>
  <si>
    <t>Importance 3 (école)</t>
  </si>
  <si>
    <t>(voir bâtiment)</t>
  </si>
  <si>
    <t>------&gt;</t>
  </si>
  <si>
    <t>Calculs</t>
  </si>
  <si>
    <t>Amortissement (%)</t>
  </si>
  <si>
    <t>heta</t>
  </si>
  <si>
    <t>Description du bâtiment</t>
  </si>
  <si>
    <t>Niveau 1</t>
  </si>
  <si>
    <t>Niveau 2</t>
  </si>
  <si>
    <t>Niveau 3</t>
  </si>
  <si>
    <t>Niveau 4</t>
  </si>
  <si>
    <t>Hauteur</t>
  </si>
  <si>
    <t>m</t>
  </si>
  <si>
    <t>Forme régulière, rectangle, aire 50m2</t>
  </si>
  <si>
    <t>dalles de 30cm, poids volumique 24kN/m3</t>
  </si>
  <si>
    <t>béton B30</t>
  </si>
  <si>
    <t>Rigidité d'une colonne</t>
  </si>
  <si>
    <t>bb</t>
  </si>
  <si>
    <t>Ey</t>
  </si>
  <si>
    <t>Gpa</t>
  </si>
  <si>
    <t>gamma</t>
  </si>
  <si>
    <t>kN/m3</t>
  </si>
  <si>
    <t>Aire</t>
  </si>
  <si>
    <t>m2</t>
  </si>
  <si>
    <t>ep</t>
  </si>
  <si>
    <t>4 colonnes  bxb = 50x50cm</t>
  </si>
  <si>
    <t>Hh</t>
  </si>
  <si>
    <t>Rigidité étage</t>
  </si>
  <si>
    <t>non utilisé</t>
  </si>
  <si>
    <t>Charges permanentes</t>
  </si>
  <si>
    <t xml:space="preserve">Charges d'exploitation </t>
  </si>
  <si>
    <t>Conversion des masses</t>
  </si>
  <si>
    <t>kN</t>
  </si>
  <si>
    <t>(kN/m2 *Aire)</t>
  </si>
  <si>
    <t xml:space="preserve"> (T)</t>
  </si>
  <si>
    <t>Hauteur totale</t>
  </si>
  <si>
    <t xml:space="preserve"> période se trouvant entre TB et TC  Se/ag=2,5</t>
  </si>
  <si>
    <t>Se=</t>
  </si>
  <si>
    <t>Force de base Fb=</t>
  </si>
  <si>
    <t xml:space="preserve">disribution des forces </t>
  </si>
  <si>
    <t>mi*zi</t>
  </si>
  <si>
    <t>Masse totale=====&gt;</t>
  </si>
  <si>
    <t>T*m</t>
  </si>
  <si>
    <t>Nimes</t>
  </si>
  <si>
    <t xml:space="preserve">Coefficient de comportment </t>
  </si>
  <si>
    <t>q</t>
  </si>
  <si>
    <t>TB1</t>
  </si>
  <si>
    <t>TC1</t>
  </si>
  <si>
    <t>TD1</t>
  </si>
  <si>
    <t>S1</t>
  </si>
  <si>
    <t>0 -5m</t>
  </si>
  <si>
    <t>Profondeur</t>
  </si>
  <si>
    <t>Cu</t>
  </si>
  <si>
    <t>5 -10m</t>
  </si>
  <si>
    <t>kpa</t>
  </si>
  <si>
    <t>10-15m</t>
  </si>
  <si>
    <t>kPa</t>
  </si>
  <si>
    <t>15-20m</t>
  </si>
  <si>
    <t>20-25</t>
  </si>
  <si>
    <t>25-30</t>
  </si>
  <si>
    <t>hi</t>
  </si>
  <si>
    <t>Cu repres</t>
  </si>
  <si>
    <t>classe de sol C</t>
  </si>
  <si>
    <t xml:space="preserve">Nice </t>
  </si>
  <si>
    <t>Zone 4</t>
  </si>
  <si>
    <t>agr=</t>
  </si>
  <si>
    <t>gamma_i=</t>
  </si>
  <si>
    <t>ag=</t>
  </si>
  <si>
    <t>Spectre 1</t>
  </si>
  <si>
    <t>S=</t>
  </si>
  <si>
    <t>classe de ductilité moyenne</t>
  </si>
  <si>
    <t>DCM</t>
  </si>
  <si>
    <t>q=</t>
  </si>
  <si>
    <t>T</t>
  </si>
  <si>
    <t>Sd(T)</t>
  </si>
  <si>
    <t>slides 66</t>
  </si>
  <si>
    <t>min</t>
  </si>
  <si>
    <t>Beta=0,2</t>
  </si>
  <si>
    <t>4 niveaux, hauteur 3.5m</t>
  </si>
  <si>
    <t>Poids des 4 colonnes</t>
  </si>
  <si>
    <t>drift</t>
  </si>
  <si>
    <t>N/m</t>
  </si>
  <si>
    <t>drift calculé</t>
  </si>
  <si>
    <t>drift réel</t>
  </si>
  <si>
    <t>deplacement absolu</t>
  </si>
  <si>
    <t>joint sismique</t>
  </si>
  <si>
    <t>udepl</t>
  </si>
  <si>
    <t>Mi*psi^2</t>
  </si>
  <si>
    <t>Ki*(psi-psi_1)^2</t>
  </si>
  <si>
    <t>omega=</t>
  </si>
  <si>
    <t>T1=</t>
  </si>
  <si>
    <t>u_normé</t>
  </si>
  <si>
    <t>Cas de Treasure Island</t>
  </si>
  <si>
    <t>Période propre  T1 sec (calcul empirique)</t>
  </si>
  <si>
    <t>Calcul de la période fondamentale de la structure en utilisant le quotient de Rayleigh</t>
  </si>
  <si>
    <t>4) on approxime le mode 1 avec le vecteur des déplacements normalisés</t>
  </si>
  <si>
    <t>R=~omega^2</t>
  </si>
  <si>
    <t>F appliquée = Mi*g</t>
  </si>
  <si>
    <t>Effort tranchant</t>
  </si>
  <si>
    <t>Principe : 1) On applique à chaque niveu "i" une force horizontale égale à la charge gravitaire (M_i*g) et on calcul l'effort tranchant en commnçant par le niveau supérieur</t>
  </si>
  <si>
    <t>2) On calcul "le drift" (=deplacement rélative du plafond versus planché de chaque étage : division de l'effort tranchant 'i" avec la rigidité "i"</t>
  </si>
  <si>
    <t>3) On calcul le déplacement totale en aditionnant les dépalcements rélatives (colonne M)</t>
  </si>
  <si>
    <t>kN/m</t>
  </si>
  <si>
    <t>E_cinet</t>
  </si>
  <si>
    <t>E_déform</t>
  </si>
  <si>
    <t>Calcul de période fondamentale de la structure par la méthode de Rayleigh</t>
  </si>
  <si>
    <t>Pseudo  accélération  Se=</t>
  </si>
  <si>
    <t>disribution des forces  (kN)</t>
  </si>
  <si>
    <t>5) on calcul l'énergie de déformation (somme de ki*(psi_i -psi_i_1)^2 et de de l'énergie cinétique somme Mi*psi_i^2 et on fait le rapport qui donne le quoteint de Rayleigh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</si>
</sst>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0" fillId="3" borderId="0" xfId="0" quotePrefix="1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7" xfId="0" applyFont="1" applyBorder="1"/>
    <xf numFmtId="0" fontId="2" fillId="5" borderId="7" xfId="0" applyFont="1" applyFill="1" applyBorder="1"/>
    <xf numFmtId="0" fontId="0" fillId="0" borderId="7" xfId="0" applyBorder="1"/>
    <xf numFmtId="0" fontId="0" fillId="5" borderId="7" xfId="0" applyFill="1" applyBorder="1"/>
    <xf numFmtId="0" fontId="0" fillId="0" borderId="8" xfId="0" applyBorder="1"/>
    <xf numFmtId="0" fontId="0" fillId="5" borderId="8" xfId="0" applyFill="1" applyBorder="1"/>
    <xf numFmtId="0" fontId="0" fillId="0" borderId="9" xfId="0" applyBorder="1"/>
    <xf numFmtId="0" fontId="0" fillId="0" borderId="10" xfId="0" applyBorder="1"/>
    <xf numFmtId="0" fontId="0" fillId="5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0" borderId="13" xfId="0" applyBorder="1" applyAlignment="1">
      <alignment horizontal="right"/>
    </xf>
    <xf numFmtId="0" fontId="0" fillId="0" borderId="4" xfId="0" applyBorder="1"/>
    <xf numFmtId="0" fontId="0" fillId="7" borderId="0" xfId="0" applyFill="1"/>
    <xf numFmtId="0" fontId="0" fillId="7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3" borderId="0" xfId="0" applyFill="1" applyAlignment="1">
      <alignment horizontal="right" indent="1"/>
    </xf>
    <xf numFmtId="0" fontId="0" fillId="8" borderId="0" xfId="0" applyFill="1"/>
    <xf numFmtId="0" fontId="0" fillId="9" borderId="0" xfId="0" applyFill="1"/>
    <xf numFmtId="0" fontId="3" fillId="0" borderId="0" xfId="0" applyFont="1"/>
    <xf numFmtId="0" fontId="0" fillId="7" borderId="0" xfId="0" applyFill="1" applyAlignment="1">
      <alignment horizontal="right"/>
    </xf>
    <xf numFmtId="0" fontId="2" fillId="0" borderId="0" xfId="0" applyFont="1" applyBorder="1"/>
    <xf numFmtId="0" fontId="2" fillId="0" borderId="14" xfId="0" applyFont="1" applyBorder="1"/>
    <xf numFmtId="0" fontId="0" fillId="0" borderId="14" xfId="0" applyBorder="1"/>
    <xf numFmtId="0" fontId="0" fillId="0" borderId="15" xfId="0" applyBorder="1"/>
    <xf numFmtId="0" fontId="2" fillId="4" borderId="16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0" fillId="4" borderId="20" xfId="0" applyFill="1" applyBorder="1"/>
    <xf numFmtId="0" fontId="0" fillId="4" borderId="0" xfId="0" applyFill="1" applyBorder="1"/>
    <xf numFmtId="0" fontId="0" fillId="4" borderId="21" xfId="0" applyFill="1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4" borderId="7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10" borderId="21" xfId="0" applyFill="1" applyBorder="1"/>
    <xf numFmtId="0" fontId="0" fillId="0" borderId="0" xfId="0" applyAlignment="1">
      <alignment wrapText="1"/>
    </xf>
    <xf numFmtId="0" fontId="2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6062992125988"/>
          <c:y val="2.8252405949256341E-2"/>
          <c:w val="0.78951115485564305"/>
          <c:h val="0.8789158646835811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SpectreElastique!$C$14:$C$416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SpectreElastique!$D$14:$D$416</c:f>
              <c:numCache>
                <c:formatCode>General</c:formatCode>
                <c:ptCount val="403"/>
                <c:pt idx="0">
                  <c:v>1.1499999999999999</c:v>
                </c:pt>
                <c:pt idx="1">
                  <c:v>1.2362499999999998</c:v>
                </c:pt>
                <c:pt idx="2">
                  <c:v>1.3224999999999998</c:v>
                </c:pt>
                <c:pt idx="3">
                  <c:v>1.4087499999999999</c:v>
                </c:pt>
                <c:pt idx="4">
                  <c:v>1.4949999999999999</c:v>
                </c:pt>
                <c:pt idx="5">
                  <c:v>1.5812499999999998</c:v>
                </c:pt>
                <c:pt idx="6">
                  <c:v>1.6674999999999998</c:v>
                </c:pt>
                <c:pt idx="7">
                  <c:v>1.7537499999999997</c:v>
                </c:pt>
                <c:pt idx="8">
                  <c:v>1.8399999999999999</c:v>
                </c:pt>
                <c:pt idx="9">
                  <c:v>1.9262499999999996</c:v>
                </c:pt>
                <c:pt idx="10">
                  <c:v>2.0124999999999997</c:v>
                </c:pt>
                <c:pt idx="11">
                  <c:v>2.0987499999999999</c:v>
                </c:pt>
                <c:pt idx="12">
                  <c:v>2.1849999999999996</c:v>
                </c:pt>
                <c:pt idx="13">
                  <c:v>2.2712499999999993</c:v>
                </c:pt>
                <c:pt idx="14">
                  <c:v>2.3574999999999995</c:v>
                </c:pt>
                <c:pt idx="15">
                  <c:v>2.4437499999999996</c:v>
                </c:pt>
                <c:pt idx="16">
                  <c:v>2.5299999999999998</c:v>
                </c:pt>
                <c:pt idx="17">
                  <c:v>2.6162499999999995</c:v>
                </c:pt>
                <c:pt idx="18">
                  <c:v>2.7024999999999997</c:v>
                </c:pt>
                <c:pt idx="19">
                  <c:v>2.7887499999999994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2.875</c:v>
                </c:pt>
                <c:pt idx="26">
                  <c:v>2.875</c:v>
                </c:pt>
                <c:pt idx="27">
                  <c:v>2.875</c:v>
                </c:pt>
                <c:pt idx="28">
                  <c:v>2.875</c:v>
                </c:pt>
                <c:pt idx="29">
                  <c:v>2.875</c:v>
                </c:pt>
                <c:pt idx="30">
                  <c:v>2.875</c:v>
                </c:pt>
                <c:pt idx="31">
                  <c:v>2.875</c:v>
                </c:pt>
                <c:pt idx="32">
                  <c:v>2.875</c:v>
                </c:pt>
                <c:pt idx="33">
                  <c:v>2.875</c:v>
                </c:pt>
                <c:pt idx="34">
                  <c:v>2.875</c:v>
                </c:pt>
                <c:pt idx="35">
                  <c:v>2.875</c:v>
                </c:pt>
                <c:pt idx="36">
                  <c:v>2.875</c:v>
                </c:pt>
                <c:pt idx="37">
                  <c:v>2.875</c:v>
                </c:pt>
                <c:pt idx="38">
                  <c:v>2.875</c:v>
                </c:pt>
                <c:pt idx="39">
                  <c:v>2.875</c:v>
                </c:pt>
                <c:pt idx="40">
                  <c:v>2.875</c:v>
                </c:pt>
                <c:pt idx="41">
                  <c:v>2.875</c:v>
                </c:pt>
                <c:pt idx="42">
                  <c:v>2.875</c:v>
                </c:pt>
                <c:pt idx="43">
                  <c:v>2.875</c:v>
                </c:pt>
                <c:pt idx="44">
                  <c:v>2.875</c:v>
                </c:pt>
                <c:pt idx="45">
                  <c:v>2.875</c:v>
                </c:pt>
                <c:pt idx="46">
                  <c:v>2.875</c:v>
                </c:pt>
                <c:pt idx="47">
                  <c:v>2.875</c:v>
                </c:pt>
                <c:pt idx="48">
                  <c:v>2.875</c:v>
                </c:pt>
                <c:pt idx="49">
                  <c:v>2.875</c:v>
                </c:pt>
                <c:pt idx="50">
                  <c:v>2.875</c:v>
                </c:pt>
                <c:pt idx="51">
                  <c:v>2.875</c:v>
                </c:pt>
                <c:pt idx="52">
                  <c:v>2.875</c:v>
                </c:pt>
                <c:pt idx="53">
                  <c:v>2.875</c:v>
                </c:pt>
                <c:pt idx="54">
                  <c:v>2.875</c:v>
                </c:pt>
                <c:pt idx="55">
                  <c:v>2.875</c:v>
                </c:pt>
                <c:pt idx="56">
                  <c:v>2.875</c:v>
                </c:pt>
                <c:pt idx="57">
                  <c:v>2.875</c:v>
                </c:pt>
                <c:pt idx="58">
                  <c:v>2.875</c:v>
                </c:pt>
                <c:pt idx="59">
                  <c:v>2.875</c:v>
                </c:pt>
                <c:pt idx="60">
                  <c:v>2.8749999999999982</c:v>
                </c:pt>
                <c:pt idx="61">
                  <c:v>2.8278688524590145</c:v>
                </c:pt>
                <c:pt idx="62">
                  <c:v>2.7822580645161272</c:v>
                </c:pt>
                <c:pt idx="63">
                  <c:v>2.7380952380952364</c:v>
                </c:pt>
                <c:pt idx="64">
                  <c:v>2.6953124999999982</c:v>
                </c:pt>
                <c:pt idx="65">
                  <c:v>2.6538461538461524</c:v>
                </c:pt>
                <c:pt idx="66">
                  <c:v>2.613636363636362</c:v>
                </c:pt>
                <c:pt idx="67">
                  <c:v>2.57462686567164</c:v>
                </c:pt>
                <c:pt idx="68">
                  <c:v>2.5367647058823515</c:v>
                </c:pt>
                <c:pt idx="69">
                  <c:v>2.4999999999999982</c:v>
                </c:pt>
                <c:pt idx="70">
                  <c:v>2.4642857142857126</c:v>
                </c:pt>
                <c:pt idx="71">
                  <c:v>2.4295774647887307</c:v>
                </c:pt>
                <c:pt idx="72">
                  <c:v>2.3958333333333317</c:v>
                </c:pt>
                <c:pt idx="73">
                  <c:v>2.3630136986301356</c:v>
                </c:pt>
                <c:pt idx="74">
                  <c:v>2.3310810810810794</c:v>
                </c:pt>
                <c:pt idx="75">
                  <c:v>2.2999999999999985</c:v>
                </c:pt>
                <c:pt idx="76">
                  <c:v>2.2697368421052615</c:v>
                </c:pt>
                <c:pt idx="77">
                  <c:v>2.2402597402597388</c:v>
                </c:pt>
                <c:pt idx="78">
                  <c:v>2.2115384615384599</c:v>
                </c:pt>
                <c:pt idx="79">
                  <c:v>2.1835443037974667</c:v>
                </c:pt>
                <c:pt idx="80">
                  <c:v>2.1562499999999987</c:v>
                </c:pt>
                <c:pt idx="81">
                  <c:v>2.129629629629628</c:v>
                </c:pt>
                <c:pt idx="82">
                  <c:v>2.1036585365853644</c:v>
                </c:pt>
                <c:pt idx="83">
                  <c:v>2.0783132530120469</c:v>
                </c:pt>
                <c:pt idx="84">
                  <c:v>2.053571428571427</c:v>
                </c:pt>
                <c:pt idx="85">
                  <c:v>2.0294117647058809</c:v>
                </c:pt>
                <c:pt idx="86">
                  <c:v>2.0058139534883708</c:v>
                </c:pt>
                <c:pt idx="87">
                  <c:v>1.9827586206896537</c:v>
                </c:pt>
                <c:pt idx="88">
                  <c:v>1.9602272727272714</c:v>
                </c:pt>
                <c:pt idx="89">
                  <c:v>1.9382022471910099</c:v>
                </c:pt>
                <c:pt idx="90">
                  <c:v>1.9166666666666652</c:v>
                </c:pt>
                <c:pt idx="91">
                  <c:v>1.8956043956043942</c:v>
                </c:pt>
                <c:pt idx="92">
                  <c:v>1.8749999999999987</c:v>
                </c:pt>
                <c:pt idx="93">
                  <c:v>1.8548387096774179</c:v>
                </c:pt>
                <c:pt idx="94">
                  <c:v>1.835106382978722</c:v>
                </c:pt>
                <c:pt idx="95">
                  <c:v>1.8157894736842093</c:v>
                </c:pt>
                <c:pt idx="96">
                  <c:v>1.7968749999999987</c:v>
                </c:pt>
                <c:pt idx="97">
                  <c:v>1.7783505154639163</c:v>
                </c:pt>
                <c:pt idx="98">
                  <c:v>1.7602040816326519</c:v>
                </c:pt>
                <c:pt idx="99">
                  <c:v>1.7424242424242411</c:v>
                </c:pt>
                <c:pt idx="100">
                  <c:v>1.7249999999999988</c:v>
                </c:pt>
                <c:pt idx="101">
                  <c:v>1.7079207920792066</c:v>
                </c:pt>
                <c:pt idx="102">
                  <c:v>1.6911764705882339</c:v>
                </c:pt>
                <c:pt idx="103">
                  <c:v>1.6747572815533969</c:v>
                </c:pt>
                <c:pt idx="104">
                  <c:v>1.6586538461538449</c:v>
                </c:pt>
                <c:pt idx="105">
                  <c:v>1.6428571428571417</c:v>
                </c:pt>
                <c:pt idx="106">
                  <c:v>1.6273584905660365</c:v>
                </c:pt>
                <c:pt idx="107">
                  <c:v>1.6121495327102791</c:v>
                </c:pt>
                <c:pt idx="108">
                  <c:v>1.597222222222221</c:v>
                </c:pt>
                <c:pt idx="109">
                  <c:v>1.5825688073394484</c:v>
                </c:pt>
                <c:pt idx="110">
                  <c:v>1.568181818181817</c:v>
                </c:pt>
                <c:pt idx="111">
                  <c:v>1.5540540540540528</c:v>
                </c:pt>
                <c:pt idx="112">
                  <c:v>1.5401785714285703</c:v>
                </c:pt>
                <c:pt idx="113">
                  <c:v>1.5265486725663706</c:v>
                </c:pt>
                <c:pt idx="114">
                  <c:v>1.5131578947368409</c:v>
                </c:pt>
                <c:pt idx="115">
                  <c:v>1.4999999999999989</c:v>
                </c:pt>
                <c:pt idx="116">
                  <c:v>1.4870689655172402</c:v>
                </c:pt>
                <c:pt idx="117">
                  <c:v>1.4743589743589731</c:v>
                </c:pt>
                <c:pt idx="118">
                  <c:v>1.4618644067796598</c:v>
                </c:pt>
                <c:pt idx="119">
                  <c:v>1.449579831932772</c:v>
                </c:pt>
                <c:pt idx="120">
                  <c:v>1.4374999999999989</c:v>
                </c:pt>
                <c:pt idx="121">
                  <c:v>1.4256198347107427</c:v>
                </c:pt>
                <c:pt idx="122">
                  <c:v>1.413934426229507</c:v>
                </c:pt>
                <c:pt idx="123">
                  <c:v>1.4024390243902427</c:v>
                </c:pt>
                <c:pt idx="124">
                  <c:v>1.3911290322580634</c:v>
                </c:pt>
                <c:pt idx="125">
                  <c:v>1.379999999999999</c:v>
                </c:pt>
                <c:pt idx="126">
                  <c:v>1.369047619047618</c:v>
                </c:pt>
                <c:pt idx="127">
                  <c:v>1.358267716535432</c:v>
                </c:pt>
                <c:pt idx="128">
                  <c:v>1.3476562499999989</c:v>
                </c:pt>
                <c:pt idx="129">
                  <c:v>1.3372093023255804</c:v>
                </c:pt>
                <c:pt idx="130">
                  <c:v>1.3269230769230758</c:v>
                </c:pt>
                <c:pt idx="131">
                  <c:v>1.31679389312977</c:v>
                </c:pt>
                <c:pt idx="132">
                  <c:v>1.3068181818181808</c:v>
                </c:pt>
                <c:pt idx="133">
                  <c:v>1.2969924812030065</c:v>
                </c:pt>
                <c:pt idx="134">
                  <c:v>1.2873134328358198</c:v>
                </c:pt>
                <c:pt idx="135">
                  <c:v>1.2777777777777768</c:v>
                </c:pt>
                <c:pt idx="136">
                  <c:v>1.2683823529411755</c:v>
                </c:pt>
                <c:pt idx="137">
                  <c:v>1.2591240875912399</c:v>
                </c:pt>
                <c:pt idx="138">
                  <c:v>1.2499999999999989</c:v>
                </c:pt>
                <c:pt idx="139">
                  <c:v>1.2410071942446033</c:v>
                </c:pt>
                <c:pt idx="140">
                  <c:v>1.2321428571428561</c:v>
                </c:pt>
                <c:pt idx="141">
                  <c:v>1.223404255319148</c:v>
                </c:pt>
                <c:pt idx="142">
                  <c:v>1.2147887323943651</c:v>
                </c:pt>
                <c:pt idx="143">
                  <c:v>1.2062937062937054</c:v>
                </c:pt>
                <c:pt idx="144">
                  <c:v>1.1979166666666656</c:v>
                </c:pt>
                <c:pt idx="145">
                  <c:v>1.189655172413792</c:v>
                </c:pt>
                <c:pt idx="146">
                  <c:v>1.1815068493150676</c:v>
                </c:pt>
                <c:pt idx="147">
                  <c:v>1.173469387755101</c:v>
                </c:pt>
                <c:pt idx="148">
                  <c:v>1.1655405405405397</c:v>
                </c:pt>
                <c:pt idx="149">
                  <c:v>1.1577181208053682</c:v>
                </c:pt>
                <c:pt idx="150">
                  <c:v>1.149999999999999</c:v>
                </c:pt>
                <c:pt idx="151">
                  <c:v>1.142384105960264</c:v>
                </c:pt>
                <c:pt idx="152">
                  <c:v>1.1348684210526307</c:v>
                </c:pt>
                <c:pt idx="153">
                  <c:v>1.127450980392156</c:v>
                </c:pt>
                <c:pt idx="154">
                  <c:v>1.1201298701298692</c:v>
                </c:pt>
                <c:pt idx="155">
                  <c:v>1.1129032258064506</c:v>
                </c:pt>
                <c:pt idx="156">
                  <c:v>1.1057692307692299</c:v>
                </c:pt>
                <c:pt idx="157">
                  <c:v>1.0987261146496807</c:v>
                </c:pt>
                <c:pt idx="158">
                  <c:v>1.0917721518987333</c:v>
                </c:pt>
                <c:pt idx="159">
                  <c:v>1.0849056603773577</c:v>
                </c:pt>
                <c:pt idx="160">
                  <c:v>1.0781249999999991</c:v>
                </c:pt>
                <c:pt idx="161">
                  <c:v>1.0714285714285705</c:v>
                </c:pt>
                <c:pt idx="162">
                  <c:v>1.064814814814814</c:v>
                </c:pt>
                <c:pt idx="163">
                  <c:v>1.0582822085889563</c:v>
                </c:pt>
                <c:pt idx="164">
                  <c:v>1.051829268292682</c:v>
                </c:pt>
                <c:pt idx="165">
                  <c:v>1.0454545454545445</c:v>
                </c:pt>
                <c:pt idx="166">
                  <c:v>1.0391566265060233</c:v>
                </c:pt>
                <c:pt idx="167">
                  <c:v>1.0329341317365262</c:v>
                </c:pt>
                <c:pt idx="168">
                  <c:v>1.0267857142857135</c:v>
                </c:pt>
                <c:pt idx="169">
                  <c:v>1.0207100591715967</c:v>
                </c:pt>
                <c:pt idx="170">
                  <c:v>1.0147058823529402</c:v>
                </c:pt>
                <c:pt idx="171">
                  <c:v>1.0087719298245605</c:v>
                </c:pt>
                <c:pt idx="172">
                  <c:v>1.0029069767441852</c:v>
                </c:pt>
                <c:pt idx="173">
                  <c:v>0.99710982658959457</c:v>
                </c:pt>
                <c:pt idx="174">
                  <c:v>0.99137931034482674</c:v>
                </c:pt>
                <c:pt idx="175">
                  <c:v>0.98571428571428488</c:v>
                </c:pt>
                <c:pt idx="176">
                  <c:v>0.98011363636363558</c:v>
                </c:pt>
                <c:pt idx="177">
                  <c:v>0.97457627118643986</c:v>
                </c:pt>
                <c:pt idx="178">
                  <c:v>0.96910112359550482</c:v>
                </c:pt>
                <c:pt idx="179">
                  <c:v>0.96368715083798806</c:v>
                </c:pt>
                <c:pt idx="180">
                  <c:v>0.95833333333333248</c:v>
                </c:pt>
                <c:pt idx="181">
                  <c:v>0.95303867403314835</c:v>
                </c:pt>
                <c:pt idx="182">
                  <c:v>0.94780219780219699</c:v>
                </c:pt>
                <c:pt idx="183">
                  <c:v>0.94262295081967129</c:v>
                </c:pt>
                <c:pt idx="184">
                  <c:v>0.93749999999999922</c:v>
                </c:pt>
                <c:pt idx="185">
                  <c:v>0.93243243243243168</c:v>
                </c:pt>
                <c:pt idx="186">
                  <c:v>0.92741935483870885</c:v>
                </c:pt>
                <c:pt idx="187">
                  <c:v>0.92245989304812759</c:v>
                </c:pt>
                <c:pt idx="188">
                  <c:v>0.91755319148936088</c:v>
                </c:pt>
                <c:pt idx="189">
                  <c:v>0.9126984126984119</c:v>
                </c:pt>
                <c:pt idx="190">
                  <c:v>0.90789473684210453</c:v>
                </c:pt>
                <c:pt idx="191">
                  <c:v>0.90314136125654376</c:v>
                </c:pt>
                <c:pt idx="192">
                  <c:v>0.89843749999999922</c:v>
                </c:pt>
                <c:pt idx="193">
                  <c:v>0.89378238341968841</c:v>
                </c:pt>
                <c:pt idx="194">
                  <c:v>0.88917525773195805</c:v>
                </c:pt>
                <c:pt idx="195">
                  <c:v>0.88461538461538392</c:v>
                </c:pt>
                <c:pt idx="196">
                  <c:v>0.88010204081632581</c:v>
                </c:pt>
                <c:pt idx="197">
                  <c:v>0.8756345177664967</c:v>
                </c:pt>
                <c:pt idx="198">
                  <c:v>0.87121212121212044</c:v>
                </c:pt>
                <c:pt idx="199">
                  <c:v>0.86683417085427061</c:v>
                </c:pt>
                <c:pt idx="200">
                  <c:v>0.86249999999999882</c:v>
                </c:pt>
                <c:pt idx="201">
                  <c:v>0.8539392589292335</c:v>
                </c:pt>
                <c:pt idx="202">
                  <c:v>0.84550534261346844</c:v>
                </c:pt>
                <c:pt idx="203">
                  <c:v>0.83719575820815784</c:v>
                </c:pt>
                <c:pt idx="204">
                  <c:v>0.82900807381776198</c:v>
                </c:pt>
                <c:pt idx="205">
                  <c:v>0.82093991671624</c:v>
                </c:pt>
                <c:pt idx="206">
                  <c:v>0.8129889716278631</c:v>
                </c:pt>
                <c:pt idx="207">
                  <c:v>0.80515297906602257</c:v>
                </c:pt>
                <c:pt idx="208">
                  <c:v>0.79742973372781079</c:v>
                </c:pt>
                <c:pt idx="209">
                  <c:v>0.78981708294224073</c:v>
                </c:pt>
                <c:pt idx="210">
                  <c:v>0.78231292517006856</c:v>
                </c:pt>
                <c:pt idx="211">
                  <c:v>0.77491520855326779</c:v>
                </c:pt>
                <c:pt idx="212">
                  <c:v>0.76762192951228281</c:v>
                </c:pt>
                <c:pt idx="213">
                  <c:v>0.76043113138927554</c:v>
                </c:pt>
                <c:pt idx="214">
                  <c:v>0.75334090313564617</c:v>
                </c:pt>
                <c:pt idx="215">
                  <c:v>0.74634937804218626</c:v>
                </c:pt>
                <c:pt idx="216">
                  <c:v>0.73945473251028948</c:v>
                </c:pt>
                <c:pt idx="217">
                  <c:v>0.73265518486270831</c:v>
                </c:pt>
                <c:pt idx="218">
                  <c:v>0.72594899419240966</c:v>
                </c:pt>
                <c:pt idx="219">
                  <c:v>0.71933445924814077</c:v>
                </c:pt>
                <c:pt idx="220">
                  <c:v>0.71280991735537369</c:v>
                </c:pt>
                <c:pt idx="221">
                  <c:v>0.70637374337134984</c:v>
                </c:pt>
                <c:pt idx="222">
                  <c:v>0.70002434867299945</c:v>
                </c:pt>
                <c:pt idx="223">
                  <c:v>0.69376018017655905</c:v>
                </c:pt>
                <c:pt idx="224">
                  <c:v>0.68757971938775742</c:v>
                </c:pt>
                <c:pt idx="225">
                  <c:v>0.6814814814814838</c:v>
                </c:pt>
                <c:pt idx="226">
                  <c:v>0.67546401440990145</c:v>
                </c:pt>
                <c:pt idx="227">
                  <c:v>0.66952589803800056</c:v>
                </c:pt>
                <c:pt idx="228">
                  <c:v>0.6636657433056351</c:v>
                </c:pt>
                <c:pt idx="229">
                  <c:v>0.65788219141511683</c:v>
                </c:pt>
                <c:pt idx="230">
                  <c:v>0.65217391304348105</c:v>
                </c:pt>
                <c:pt idx="231">
                  <c:v>0.64653960757857154</c:v>
                </c:pt>
                <c:pt idx="232">
                  <c:v>0.64097800237812419</c:v>
                </c:pt>
                <c:pt idx="233">
                  <c:v>0.63548785205106306</c:v>
                </c:pt>
                <c:pt idx="234">
                  <c:v>0.63006793776024861</c:v>
                </c:pt>
                <c:pt idx="235">
                  <c:v>0.6247170665459516</c:v>
                </c:pt>
                <c:pt idx="236">
                  <c:v>0.61943407066935119</c:v>
                </c:pt>
                <c:pt idx="237">
                  <c:v>0.6142178069753812</c:v>
                </c:pt>
                <c:pt idx="238">
                  <c:v>0.60906715627427788</c:v>
                </c:pt>
                <c:pt idx="239">
                  <c:v>0.60398102274120202</c:v>
                </c:pt>
                <c:pt idx="240">
                  <c:v>0.59895833333333692</c:v>
                </c:pt>
                <c:pt idx="241">
                  <c:v>0.59399803722388067</c:v>
                </c:pt>
                <c:pt idx="242">
                  <c:v>0.58909910525237708</c:v>
                </c:pt>
                <c:pt idx="243">
                  <c:v>0.5842605293908486</c:v>
                </c:pt>
                <c:pt idx="244">
                  <c:v>0.57948132222521209</c:v>
                </c:pt>
                <c:pt idx="245">
                  <c:v>0.57476051645148241</c:v>
                </c:pt>
                <c:pt idx="246">
                  <c:v>0.57009716438628188</c:v>
                </c:pt>
                <c:pt idx="247">
                  <c:v>0.56549033749119382</c:v>
                </c:pt>
                <c:pt idx="248">
                  <c:v>0.56093912591051387</c:v>
                </c:pt>
                <c:pt idx="249">
                  <c:v>0.55644263802197147</c:v>
                </c:pt>
                <c:pt idx="250">
                  <c:v>0.55200000000000404</c:v>
                </c:pt>
                <c:pt idx="251">
                  <c:v>0.5476103553911883</c:v>
                </c:pt>
                <c:pt idx="252">
                  <c:v>0.54327286470144032</c:v>
                </c:pt>
                <c:pt idx="253">
                  <c:v>0.53898670499461432</c:v>
                </c:pt>
                <c:pt idx="254">
                  <c:v>0.53475106950214324</c:v>
                </c:pt>
                <c:pt idx="255">
                  <c:v>0.53056516724337222</c:v>
                </c:pt>
                <c:pt idx="256">
                  <c:v>0.52642822265625433</c:v>
                </c:pt>
                <c:pt idx="257">
                  <c:v>0.5223394752380851</c:v>
                </c:pt>
                <c:pt idx="258">
                  <c:v>0.51829817919596621</c:v>
                </c:pt>
                <c:pt idx="259">
                  <c:v>0.51430360310669632</c:v>
                </c:pt>
                <c:pt idx="260">
                  <c:v>0.51035502958580325</c:v>
                </c:pt>
                <c:pt idx="261">
                  <c:v>0.50645175496543371</c:v>
                </c:pt>
                <c:pt idx="262">
                  <c:v>0.5025930889808331</c:v>
                </c:pt>
                <c:pt idx="263">
                  <c:v>0.49877835446515512</c:v>
                </c:pt>
                <c:pt idx="264">
                  <c:v>0.49500688705234619</c:v>
                </c:pt>
                <c:pt idx="265">
                  <c:v>0.49127803488786509</c:v>
                </c:pt>
                <c:pt idx="266">
                  <c:v>0.48759115834699995</c:v>
                </c:pt>
                <c:pt idx="267">
                  <c:v>0.48394562976055677</c:v>
                </c:pt>
                <c:pt idx="268">
                  <c:v>0.48034083314769904</c:v>
                </c:pt>
                <c:pt idx="269">
                  <c:v>0.4767761639557267</c:v>
                </c:pt>
                <c:pt idx="270">
                  <c:v>0.47325102880658909</c:v>
                </c:pt>
                <c:pt idx="271">
                  <c:v>0.46976484524993323</c:v>
                </c:pt>
                <c:pt idx="272">
                  <c:v>0.46631704152249609</c:v>
                </c:pt>
                <c:pt idx="273">
                  <c:v>0.46290705631365453</c:v>
                </c:pt>
                <c:pt idx="274">
                  <c:v>0.45953433853695402</c:v>
                </c:pt>
                <c:pt idx="275">
                  <c:v>0.45619834710744284</c:v>
                </c:pt>
                <c:pt idx="276">
                  <c:v>0.45289855072464252</c:v>
                </c:pt>
                <c:pt idx="277">
                  <c:v>0.44963442766099354</c:v>
                </c:pt>
                <c:pt idx="278">
                  <c:v>0.44640546555561794</c:v>
                </c:pt>
                <c:pt idx="279">
                  <c:v>0.44321116121324727</c:v>
                </c:pt>
                <c:pt idx="280">
                  <c:v>0.44005102040816818</c:v>
                </c:pt>
                <c:pt idx="281">
                  <c:v>0.43692455769304323</c:v>
                </c:pt>
                <c:pt idx="282">
                  <c:v>0.43383129621246908</c:v>
                </c:pt>
                <c:pt idx="283">
                  <c:v>0.43077076752113763</c:v>
                </c:pt>
                <c:pt idx="284">
                  <c:v>0.42774251140647196</c:v>
                </c:pt>
                <c:pt idx="285">
                  <c:v>0.42474607571560974</c:v>
                </c:pt>
                <c:pt idx="286">
                  <c:v>0.42178101618661556</c:v>
                </c:pt>
                <c:pt idx="287">
                  <c:v>0.41884689628380112</c:v>
                </c:pt>
                <c:pt idx="288">
                  <c:v>0.41594328703704203</c:v>
                </c:pt>
                <c:pt idx="289">
                  <c:v>0.41306976688497998</c:v>
                </c:pt>
                <c:pt idx="290">
                  <c:v>0.4102259215220026</c:v>
                </c:pt>
                <c:pt idx="291">
                  <c:v>0.40741134374889793</c:v>
                </c:pt>
                <c:pt idx="292">
                  <c:v>0.40462563332708323</c:v>
                </c:pt>
                <c:pt idx="293">
                  <c:v>0.4018683968363107</c:v>
                </c:pt>
                <c:pt idx="294">
                  <c:v>0.39913924753575408</c:v>
                </c:pt>
                <c:pt idx="295">
                  <c:v>0.39643780522838767</c:v>
                </c:pt>
                <c:pt idx="296">
                  <c:v>0.3937636961285661</c:v>
                </c:pt>
                <c:pt idx="297">
                  <c:v>0.39111655273271945</c:v>
                </c:pt>
                <c:pt idx="298">
                  <c:v>0.38849601369308201</c:v>
                </c:pt>
                <c:pt idx="299">
                  <c:v>0.38590172369437092</c:v>
                </c:pt>
                <c:pt idx="300">
                  <c:v>0.38333333333333847</c:v>
                </c:pt>
                <c:pt idx="301">
                  <c:v>0.38079049900111989</c:v>
                </c:pt>
                <c:pt idx="302">
                  <c:v>0.37827288276830467</c:v>
                </c:pt>
                <c:pt idx="303">
                  <c:v>0.3757801522726581</c:v>
                </c:pt>
                <c:pt idx="304">
                  <c:v>0.37331198060942333</c:v>
                </c:pt>
                <c:pt idx="305">
                  <c:v>0.37086804622413838</c:v>
                </c:pt>
                <c:pt idx="306">
                  <c:v>0.36844803280789945</c:v>
                </c:pt>
                <c:pt idx="307">
                  <c:v>0.36605162919500983</c:v>
                </c:pt>
                <c:pt idx="308">
                  <c:v>0.36367852926294991</c:v>
                </c:pt>
                <c:pt idx="309">
                  <c:v>0.36132843183461094</c:v>
                </c:pt>
                <c:pt idx="310">
                  <c:v>0.35900104058273141</c:v>
                </c:pt>
                <c:pt idx="311">
                  <c:v>0.35669606393648218</c:v>
                </c:pt>
                <c:pt idx="312">
                  <c:v>0.35441321499014317</c:v>
                </c:pt>
                <c:pt idx="313">
                  <c:v>0.35215221141381969</c:v>
                </c:pt>
                <c:pt idx="314">
                  <c:v>0.34991277536614568</c:v>
                </c:pt>
                <c:pt idx="315">
                  <c:v>0.3476946334089242</c:v>
                </c:pt>
                <c:pt idx="316">
                  <c:v>0.34549751642365512</c:v>
                </c:pt>
                <c:pt idx="317">
                  <c:v>0.34332115952990389</c:v>
                </c:pt>
                <c:pt idx="318">
                  <c:v>0.34116530200546374</c:v>
                </c:pt>
                <c:pt idx="319">
                  <c:v>0.33902968720826754</c:v>
                </c:pt>
                <c:pt idx="320">
                  <c:v>0.33691406250000505</c:v>
                </c:pt>
                <c:pt idx="321">
                  <c:v>0.33481817917140283</c:v>
                </c:pt>
                <c:pt idx="322">
                  <c:v>0.33274179236912665</c:v>
                </c:pt>
                <c:pt idx="323">
                  <c:v>0.33068466102426491</c:v>
                </c:pt>
                <c:pt idx="324">
                  <c:v>0.32864654778235536</c:v>
                </c:pt>
                <c:pt idx="325">
                  <c:v>0.32662721893491631</c:v>
                </c:pt>
                <c:pt idx="326">
                  <c:v>0.32462644435244586</c:v>
                </c:pt>
                <c:pt idx="327">
                  <c:v>0.32264399741885308</c:v>
                </c:pt>
                <c:pt idx="328">
                  <c:v>0.32067965496728645</c:v>
                </c:pt>
                <c:pt idx="329">
                  <c:v>0.31873319721732568</c:v>
                </c:pt>
                <c:pt idx="330">
                  <c:v>0.31680440771350366</c:v>
                </c:pt>
                <c:pt idx="331">
                  <c:v>0.31489307326512678</c:v>
                </c:pt>
                <c:pt idx="332">
                  <c:v>0.31299898388736169</c:v>
                </c:pt>
                <c:pt idx="333">
                  <c:v>0.31112193274355943</c:v>
                </c:pt>
                <c:pt idx="334">
                  <c:v>0.30926171608878555</c:v>
                </c:pt>
                <c:pt idx="335">
                  <c:v>0.30741813321452943</c:v>
                </c:pt>
                <c:pt idx="336">
                  <c:v>0.30559098639456284</c:v>
                </c:pt>
                <c:pt idx="337">
                  <c:v>0.30378008083192215</c:v>
                </c:pt>
                <c:pt idx="338">
                  <c:v>0.30198522460698651</c:v>
                </c:pt>
                <c:pt idx="339">
                  <c:v>0.30020622862662671</c:v>
                </c:pt>
                <c:pt idx="340">
                  <c:v>0.29844290657439942</c:v>
                </c:pt>
                <c:pt idx="341">
                  <c:v>0.29669507486176228</c:v>
                </c:pt>
                <c:pt idx="342">
                  <c:v>0.29496255258028609</c:v>
                </c:pt>
                <c:pt idx="343">
                  <c:v>0.29324516145484097</c:v>
                </c:pt>
                <c:pt idx="344">
                  <c:v>0.29154272579773344</c:v>
                </c:pt>
                <c:pt idx="345">
                  <c:v>0.28985507246377307</c:v>
                </c:pt>
                <c:pt idx="346">
                  <c:v>0.28818203080624638</c:v>
                </c:pt>
                <c:pt idx="347">
                  <c:v>0.28652343263377816</c:v>
                </c:pt>
                <c:pt idx="348">
                  <c:v>0.28487911216805883</c:v>
                </c:pt>
                <c:pt idx="349">
                  <c:v>0.2832489060024187</c:v>
                </c:pt>
                <c:pt idx="350">
                  <c:v>0.28163265306122942</c:v>
                </c:pt>
                <c:pt idx="351">
                  <c:v>0.28003019456011402</c:v>
                </c:pt>
                <c:pt idx="352">
                  <c:v>0.27844137396694707</c:v>
                </c:pt>
                <c:pt idx="353">
                  <c:v>0.2768660369636271</c:v>
                </c:pt>
                <c:pt idx="354">
                  <c:v>0.27530403140860393</c:v>
                </c:pt>
                <c:pt idx="355">
                  <c:v>0.27375520730014374</c:v>
                </c:pt>
                <c:pt idx="356">
                  <c:v>0.27221941674031541</c:v>
                </c:pt>
                <c:pt idx="357">
                  <c:v>0.27069651389968236</c:v>
                </c:pt>
                <c:pt idx="358">
                  <c:v>0.26918635498268328</c:v>
                </c:pt>
                <c:pt idx="359">
                  <c:v>0.26768879819368735</c:v>
                </c:pt>
                <c:pt idx="360">
                  <c:v>0.26620370370370849</c:v>
                </c:pt>
                <c:pt idx="361">
                  <c:v>0.26473093361776406</c:v>
                </c:pt>
                <c:pt idx="362">
                  <c:v>0.26327035194286369</c:v>
                </c:pt>
                <c:pt idx="363">
                  <c:v>0.26182182455661523</c:v>
                </c:pt>
                <c:pt idx="364">
                  <c:v>0.26038521917643276</c:v>
                </c:pt>
                <c:pt idx="365">
                  <c:v>0.25896040532933484</c:v>
                </c:pt>
                <c:pt idx="366">
                  <c:v>0.25754725432231956</c:v>
                </c:pt>
                <c:pt idx="367">
                  <c:v>0.25614563921330352</c:v>
                </c:pt>
                <c:pt idx="368">
                  <c:v>0.25475543478261342</c:v>
                </c:pt>
                <c:pt idx="369">
                  <c:v>0.25337651750501722</c:v>
                </c:pt>
                <c:pt idx="370">
                  <c:v>0.25200876552228374</c:v>
                </c:pt>
                <c:pt idx="371">
                  <c:v>0.25065205861626005</c:v>
                </c:pt>
                <c:pt idx="372">
                  <c:v>0.24930627818245354</c:v>
                </c:pt>
                <c:pt idx="373">
                  <c:v>0.24797130720411026</c:v>
                </c:pt>
                <c:pt idx="374">
                  <c:v>0.24664703022677698</c:v>
                </c:pt>
                <c:pt idx="375">
                  <c:v>0.24533333333333804</c:v>
                </c:pt>
                <c:pt idx="376">
                  <c:v>0.24403010411951578</c:v>
                </c:pt>
                <c:pt idx="377">
                  <c:v>0.24273723166982575</c:v>
                </c:pt>
                <c:pt idx="378">
                  <c:v>0.24145460653397627</c:v>
                </c:pt>
                <c:pt idx="379">
                  <c:v>0.24018212070370343</c:v>
                </c:pt>
                <c:pt idx="380">
                  <c:v>0.23891966759003233</c:v>
                </c:pt>
                <c:pt idx="381">
                  <c:v>0.23766714200095532</c:v>
                </c:pt>
                <c:pt idx="382">
                  <c:v>0.23642444011951888</c:v>
                </c:pt>
                <c:pt idx="383">
                  <c:v>0.23519145948231071</c:v>
                </c:pt>
                <c:pt idx="384">
                  <c:v>0.23396809895833795</c:v>
                </c:pt>
                <c:pt idx="385">
                  <c:v>0.23275425872828928</c:v>
                </c:pt>
                <c:pt idx="386">
                  <c:v>0.23154984026417275</c:v>
                </c:pt>
                <c:pt idx="387">
                  <c:v>0.2303547463093209</c:v>
                </c:pt>
                <c:pt idx="388">
                  <c:v>0.22916888085875681</c:v>
                </c:pt>
                <c:pt idx="389">
                  <c:v>0.22799214913991242</c:v>
                </c:pt>
                <c:pt idx="390">
                  <c:v>0.22682445759369288</c:v>
                </c:pt>
                <c:pt idx="391">
                  <c:v>0.22566571385587936</c:v>
                </c:pt>
                <c:pt idx="392">
                  <c:v>0.22451582673886333</c:v>
                </c:pt>
                <c:pt idx="393">
                  <c:v>0.22337470621370611</c:v>
                </c:pt>
                <c:pt idx="394">
                  <c:v>0.22224226339251654</c:v>
                </c:pt>
                <c:pt idx="395">
                  <c:v>0.22111841051114051</c:v>
                </c:pt>
                <c:pt idx="396">
                  <c:v>0.2200030609121563</c:v>
                </c:pt>
                <c:pt idx="397">
                  <c:v>0.2188961290281691</c:v>
                </c:pt>
                <c:pt idx="398">
                  <c:v>0.21779753036539928</c:v>
                </c:pt>
                <c:pt idx="399">
                  <c:v>0.21670718148755791</c:v>
                </c:pt>
                <c:pt idx="400">
                  <c:v>0.21562500000000442</c:v>
                </c:pt>
                <c:pt idx="401">
                  <c:v>0.21455090453418016</c:v>
                </c:pt>
                <c:pt idx="402">
                  <c:v>0.21348481473231296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30-406D-AC6E-AE7A4775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261392"/>
        <c:axId val="1556262480"/>
      </c:scatterChart>
      <c:valAx>
        <c:axId val="15562613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T(s)</a:t>
                </a:r>
              </a:p>
            </c:rich>
          </c:tx>
          <c:layout>
            <c:manualLayout>
              <c:xMode val="edge"/>
              <c:yMode val="edge"/>
              <c:x val="0.86136198600174985"/>
              <c:y val="0.81386555847185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fr-FR"/>
          </a:p>
        </c:txPr>
        <c:crossAx val="1556262480"/>
        <c:crosses val="autoZero"/>
        <c:crossBetween val="midCat"/>
      </c:valAx>
      <c:valAx>
        <c:axId val="155626248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Se/ag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562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6062992125988"/>
          <c:y val="2.8252405949256341E-2"/>
          <c:w val="0.78951115485564305"/>
          <c:h val="0.8789158646835811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SpectreCalcul!$C$14:$C$416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SpectreCalcul!$D$14:$D$416</c:f>
              <c:numCache>
                <c:formatCode>General</c:formatCode>
                <c:ptCount val="403"/>
                <c:pt idx="0">
                  <c:v>0.79999999999999993</c:v>
                </c:pt>
                <c:pt idx="1">
                  <c:v>0.81333333333333324</c:v>
                </c:pt>
                <c:pt idx="2">
                  <c:v>0.82666666666666666</c:v>
                </c:pt>
                <c:pt idx="3">
                  <c:v>0.84</c:v>
                </c:pt>
                <c:pt idx="4">
                  <c:v>0.85333333333333339</c:v>
                </c:pt>
                <c:pt idx="5">
                  <c:v>0.86666666666666659</c:v>
                </c:pt>
                <c:pt idx="6">
                  <c:v>0.87999999999999989</c:v>
                </c:pt>
                <c:pt idx="7">
                  <c:v>0.89333333333333331</c:v>
                </c:pt>
                <c:pt idx="8">
                  <c:v>0.90666666666666662</c:v>
                </c:pt>
                <c:pt idx="9">
                  <c:v>0.92</c:v>
                </c:pt>
                <c:pt idx="10">
                  <c:v>0.93333333333333335</c:v>
                </c:pt>
                <c:pt idx="11">
                  <c:v>0.94666666666666655</c:v>
                </c:pt>
                <c:pt idx="12">
                  <c:v>0.96</c:v>
                </c:pt>
                <c:pt idx="13">
                  <c:v>0.97333333333333327</c:v>
                </c:pt>
                <c:pt idx="14">
                  <c:v>0.98666666666666658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0.99999999999999956</c:v>
                </c:pt>
                <c:pt idx="51">
                  <c:v>0.98039215686274461</c:v>
                </c:pt>
                <c:pt idx="52">
                  <c:v>0.96153846153846112</c:v>
                </c:pt>
                <c:pt idx="53">
                  <c:v>0.94339622641509391</c:v>
                </c:pt>
                <c:pt idx="54">
                  <c:v>0.92592592592592549</c:v>
                </c:pt>
                <c:pt idx="55">
                  <c:v>0.90909090909090862</c:v>
                </c:pt>
                <c:pt idx="56">
                  <c:v>0.89285714285714246</c:v>
                </c:pt>
                <c:pt idx="57">
                  <c:v>0.87719298245613986</c:v>
                </c:pt>
                <c:pt idx="58">
                  <c:v>0.86206896551724099</c:v>
                </c:pt>
                <c:pt idx="59">
                  <c:v>0.84745762711864359</c:v>
                </c:pt>
                <c:pt idx="60">
                  <c:v>0.83333333333333293</c:v>
                </c:pt>
                <c:pt idx="61">
                  <c:v>0.81967213114754056</c:v>
                </c:pt>
                <c:pt idx="62">
                  <c:v>0.80645161290322542</c:v>
                </c:pt>
                <c:pt idx="63">
                  <c:v>0.79365079365079327</c:v>
                </c:pt>
                <c:pt idx="64">
                  <c:v>0.78124999999999956</c:v>
                </c:pt>
                <c:pt idx="65">
                  <c:v>0.76923076923076883</c:v>
                </c:pt>
                <c:pt idx="66">
                  <c:v>0.75757575757575712</c:v>
                </c:pt>
                <c:pt idx="67">
                  <c:v>0.74626865671641751</c:v>
                </c:pt>
                <c:pt idx="68">
                  <c:v>0.73529411764705843</c:v>
                </c:pt>
                <c:pt idx="69">
                  <c:v>0.72463768115941984</c:v>
                </c:pt>
                <c:pt idx="70">
                  <c:v>0.71428571428571386</c:v>
                </c:pt>
                <c:pt idx="71">
                  <c:v>0.70422535211267567</c:v>
                </c:pt>
                <c:pt idx="72">
                  <c:v>0.69444444444444409</c:v>
                </c:pt>
                <c:pt idx="73">
                  <c:v>0.6849315068493147</c:v>
                </c:pt>
                <c:pt idx="74">
                  <c:v>0.67567567567567532</c:v>
                </c:pt>
                <c:pt idx="75">
                  <c:v>0.6666666666666663</c:v>
                </c:pt>
                <c:pt idx="76">
                  <c:v>0.65789473684210487</c:v>
                </c:pt>
                <c:pt idx="77">
                  <c:v>0.64935064935064901</c:v>
                </c:pt>
                <c:pt idx="78">
                  <c:v>0.64102564102564064</c:v>
                </c:pt>
                <c:pt idx="79">
                  <c:v>0.63291139240506289</c:v>
                </c:pt>
                <c:pt idx="80">
                  <c:v>0.62499999999999967</c:v>
                </c:pt>
                <c:pt idx="81">
                  <c:v>0.61728395061728358</c:v>
                </c:pt>
                <c:pt idx="82">
                  <c:v>0.60975609756097526</c:v>
                </c:pt>
                <c:pt idx="83">
                  <c:v>0.60240963855421648</c:v>
                </c:pt>
                <c:pt idx="84">
                  <c:v>0.5952380952380949</c:v>
                </c:pt>
                <c:pt idx="85">
                  <c:v>0.58823529411764675</c:v>
                </c:pt>
                <c:pt idx="86">
                  <c:v>0.58139534883720889</c:v>
                </c:pt>
                <c:pt idx="87">
                  <c:v>0.57471264367816055</c:v>
                </c:pt>
                <c:pt idx="88">
                  <c:v>0.56818181818181779</c:v>
                </c:pt>
                <c:pt idx="89">
                  <c:v>0.56179775280898836</c:v>
                </c:pt>
                <c:pt idx="90">
                  <c:v>0.55555555555555525</c:v>
                </c:pt>
                <c:pt idx="91">
                  <c:v>0.54945054945054905</c:v>
                </c:pt>
                <c:pt idx="92">
                  <c:v>0.54347826086956486</c:v>
                </c:pt>
                <c:pt idx="93">
                  <c:v>0.53763440860215017</c:v>
                </c:pt>
                <c:pt idx="94">
                  <c:v>0.53191489361702093</c:v>
                </c:pt>
                <c:pt idx="95">
                  <c:v>0.52631578947368385</c:v>
                </c:pt>
                <c:pt idx="96">
                  <c:v>0.52083333333333304</c:v>
                </c:pt>
                <c:pt idx="97">
                  <c:v>0.51546391752577281</c:v>
                </c:pt>
                <c:pt idx="98">
                  <c:v>0.51020408163265274</c:v>
                </c:pt>
                <c:pt idx="99">
                  <c:v>0.50505050505050475</c:v>
                </c:pt>
                <c:pt idx="100">
                  <c:v>0.49999999999999967</c:v>
                </c:pt>
                <c:pt idx="101">
                  <c:v>0.49504950495049471</c:v>
                </c:pt>
                <c:pt idx="102">
                  <c:v>0.4901960784313722</c:v>
                </c:pt>
                <c:pt idx="103">
                  <c:v>0.48543689320388317</c:v>
                </c:pt>
                <c:pt idx="104">
                  <c:v>0.48076923076923045</c:v>
                </c:pt>
                <c:pt idx="105">
                  <c:v>0.47619047619047589</c:v>
                </c:pt>
                <c:pt idx="106">
                  <c:v>0.47169811320754684</c:v>
                </c:pt>
                <c:pt idx="107">
                  <c:v>0.46728971962616789</c:v>
                </c:pt>
                <c:pt idx="108">
                  <c:v>0.46296296296296263</c:v>
                </c:pt>
                <c:pt idx="109">
                  <c:v>0.45871559633027492</c:v>
                </c:pt>
                <c:pt idx="110">
                  <c:v>0.45454545454545425</c:v>
                </c:pt>
                <c:pt idx="111">
                  <c:v>0.45045045045045012</c:v>
                </c:pt>
                <c:pt idx="112">
                  <c:v>0.44642857142857112</c:v>
                </c:pt>
                <c:pt idx="113">
                  <c:v>0.44247787610619438</c:v>
                </c:pt>
                <c:pt idx="114">
                  <c:v>0.43859649122806987</c:v>
                </c:pt>
                <c:pt idx="115">
                  <c:v>0.43478260869565188</c:v>
                </c:pt>
                <c:pt idx="116">
                  <c:v>0.43103448275862039</c:v>
                </c:pt>
                <c:pt idx="117">
                  <c:v>0.42735042735042705</c:v>
                </c:pt>
                <c:pt idx="118">
                  <c:v>0.42372881355932174</c:v>
                </c:pt>
                <c:pt idx="119">
                  <c:v>0.42016806722689048</c:v>
                </c:pt>
                <c:pt idx="120">
                  <c:v>0.41666666666666635</c:v>
                </c:pt>
                <c:pt idx="121">
                  <c:v>0.4132231404958675</c:v>
                </c:pt>
                <c:pt idx="122">
                  <c:v>0.40983606557377023</c:v>
                </c:pt>
                <c:pt idx="123">
                  <c:v>0.40650406504065012</c:v>
                </c:pt>
                <c:pt idx="124">
                  <c:v>0.4032258064516126</c:v>
                </c:pt>
                <c:pt idx="125">
                  <c:v>0.39999999999999969</c:v>
                </c:pt>
                <c:pt idx="126">
                  <c:v>0.39682539682539653</c:v>
                </c:pt>
                <c:pt idx="127">
                  <c:v>0.39370078740157455</c:v>
                </c:pt>
                <c:pt idx="128">
                  <c:v>0.39062499999999972</c:v>
                </c:pt>
                <c:pt idx="129">
                  <c:v>0.38759689922480595</c:v>
                </c:pt>
                <c:pt idx="130">
                  <c:v>0.38461538461538436</c:v>
                </c:pt>
                <c:pt idx="131">
                  <c:v>0.38167938931297685</c:v>
                </c:pt>
                <c:pt idx="132">
                  <c:v>0.37878787878787851</c:v>
                </c:pt>
                <c:pt idx="133">
                  <c:v>0.37593984962405985</c:v>
                </c:pt>
                <c:pt idx="134">
                  <c:v>0.3731343283582087</c:v>
                </c:pt>
                <c:pt idx="135">
                  <c:v>0.37037037037037013</c:v>
                </c:pt>
                <c:pt idx="136">
                  <c:v>0.36764705882352916</c:v>
                </c:pt>
                <c:pt idx="137">
                  <c:v>0.36496350364963476</c:v>
                </c:pt>
                <c:pt idx="138">
                  <c:v>0.36231884057970987</c:v>
                </c:pt>
                <c:pt idx="139">
                  <c:v>0.3597122302158271</c:v>
                </c:pt>
                <c:pt idx="140">
                  <c:v>0.35714285714285687</c:v>
                </c:pt>
                <c:pt idx="141">
                  <c:v>0.35460992907801392</c:v>
                </c:pt>
                <c:pt idx="142">
                  <c:v>0.35211267605633778</c:v>
                </c:pt>
                <c:pt idx="143">
                  <c:v>0.34965034965034941</c:v>
                </c:pt>
                <c:pt idx="144">
                  <c:v>0.34722222222222199</c:v>
                </c:pt>
                <c:pt idx="145">
                  <c:v>0.3448275862068963</c:v>
                </c:pt>
                <c:pt idx="146">
                  <c:v>0.34246575342465729</c:v>
                </c:pt>
                <c:pt idx="147">
                  <c:v>0.34013605442176847</c:v>
                </c:pt>
                <c:pt idx="148">
                  <c:v>0.33783783783783761</c:v>
                </c:pt>
                <c:pt idx="149">
                  <c:v>0.33557046979865746</c:v>
                </c:pt>
                <c:pt idx="150">
                  <c:v>0.33333333333333309</c:v>
                </c:pt>
                <c:pt idx="151">
                  <c:v>0.33112582781456928</c:v>
                </c:pt>
                <c:pt idx="152">
                  <c:v>0.32894736842105238</c:v>
                </c:pt>
                <c:pt idx="153">
                  <c:v>0.32679738562091482</c:v>
                </c:pt>
                <c:pt idx="154">
                  <c:v>0.32467532467532445</c:v>
                </c:pt>
                <c:pt idx="155">
                  <c:v>0.32258064516129009</c:v>
                </c:pt>
                <c:pt idx="156">
                  <c:v>0.32051282051282026</c:v>
                </c:pt>
                <c:pt idx="157">
                  <c:v>0.3184713375796176</c:v>
                </c:pt>
                <c:pt idx="158">
                  <c:v>0.31645569620253139</c:v>
                </c:pt>
                <c:pt idx="159">
                  <c:v>0.31446540880503121</c:v>
                </c:pt>
                <c:pt idx="160">
                  <c:v>0.31249999999999978</c:v>
                </c:pt>
                <c:pt idx="161">
                  <c:v>0.31055900621117988</c:v>
                </c:pt>
                <c:pt idx="162">
                  <c:v>0.30864197530864174</c:v>
                </c:pt>
                <c:pt idx="163">
                  <c:v>0.3067484662576685</c:v>
                </c:pt>
                <c:pt idx="164">
                  <c:v>0.30487804878048758</c:v>
                </c:pt>
                <c:pt idx="165">
                  <c:v>0.30303030303030282</c:v>
                </c:pt>
                <c:pt idx="166">
                  <c:v>0.30120481927710818</c:v>
                </c:pt>
                <c:pt idx="167">
                  <c:v>0.29940119760479017</c:v>
                </c:pt>
                <c:pt idx="168">
                  <c:v>0.29761904761904739</c:v>
                </c:pt>
                <c:pt idx="169">
                  <c:v>0.29585798816568026</c:v>
                </c:pt>
                <c:pt idx="170">
                  <c:v>0.29411764705882332</c:v>
                </c:pt>
                <c:pt idx="171">
                  <c:v>0.29239766081871321</c:v>
                </c:pt>
                <c:pt idx="172">
                  <c:v>0.29069767441860445</c:v>
                </c:pt>
                <c:pt idx="173">
                  <c:v>0.28901734104046223</c:v>
                </c:pt>
                <c:pt idx="174">
                  <c:v>0.28735632183908022</c:v>
                </c:pt>
                <c:pt idx="175">
                  <c:v>0.28571428571428548</c:v>
                </c:pt>
                <c:pt idx="176">
                  <c:v>0.28409090909090889</c:v>
                </c:pt>
                <c:pt idx="177">
                  <c:v>0.28248587570621447</c:v>
                </c:pt>
                <c:pt idx="178">
                  <c:v>0.28089887640449418</c:v>
                </c:pt>
                <c:pt idx="179">
                  <c:v>0.27932960893854725</c:v>
                </c:pt>
                <c:pt idx="180">
                  <c:v>0.27777777777777757</c:v>
                </c:pt>
                <c:pt idx="181">
                  <c:v>0.27624309392265173</c:v>
                </c:pt>
                <c:pt idx="182">
                  <c:v>0.27472527472527453</c:v>
                </c:pt>
                <c:pt idx="183">
                  <c:v>0.2732240437158468</c:v>
                </c:pt>
                <c:pt idx="184">
                  <c:v>0.27173913043478243</c:v>
                </c:pt>
                <c:pt idx="185">
                  <c:v>0.27027027027027006</c:v>
                </c:pt>
                <c:pt idx="186">
                  <c:v>0.26881720430107509</c:v>
                </c:pt>
                <c:pt idx="187">
                  <c:v>0.26737967914438482</c:v>
                </c:pt>
                <c:pt idx="188">
                  <c:v>0.26595744680851041</c:v>
                </c:pt>
                <c:pt idx="189">
                  <c:v>0.26455026455026437</c:v>
                </c:pt>
                <c:pt idx="190">
                  <c:v>0.26315789473684192</c:v>
                </c:pt>
                <c:pt idx="191">
                  <c:v>0.26178010471204166</c:v>
                </c:pt>
                <c:pt idx="192">
                  <c:v>0.26041666666666646</c:v>
                </c:pt>
                <c:pt idx="193">
                  <c:v>0.25906735751295318</c:v>
                </c:pt>
                <c:pt idx="194">
                  <c:v>0.2577319587628864</c:v>
                </c:pt>
                <c:pt idx="195">
                  <c:v>0.25641025641025622</c:v>
                </c:pt>
                <c:pt idx="196">
                  <c:v>0.25510204081632631</c:v>
                </c:pt>
                <c:pt idx="197">
                  <c:v>0.25380710659898459</c:v>
                </c:pt>
                <c:pt idx="198">
                  <c:v>0.25252525252525232</c:v>
                </c:pt>
                <c:pt idx="199">
                  <c:v>0.25125628140703499</c:v>
                </c:pt>
                <c:pt idx="200">
                  <c:v>0.23958333333333304</c:v>
                </c:pt>
                <c:pt idx="201">
                  <c:v>0.23720534970256488</c:v>
                </c:pt>
                <c:pt idx="202">
                  <c:v>0.23486259517040795</c:v>
                </c:pt>
                <c:pt idx="203">
                  <c:v>0.23255437728004388</c:v>
                </c:pt>
                <c:pt idx="204">
                  <c:v>0.2302800205049339</c:v>
                </c:pt>
                <c:pt idx="205">
                  <c:v>0.22803886575451113</c:v>
                </c:pt>
                <c:pt idx="206">
                  <c:v>0.22583026989662866</c:v>
                </c:pt>
                <c:pt idx="207">
                  <c:v>0.22365360529611741</c:v>
                </c:pt>
                <c:pt idx="208">
                  <c:v>0.22150825936883636</c:v>
                </c:pt>
                <c:pt idx="209">
                  <c:v>0.21939363415062246</c:v>
                </c:pt>
                <c:pt idx="210">
                  <c:v>0.21730914588057462</c:v>
                </c:pt>
                <c:pt idx="211">
                  <c:v>0.21525422459812996</c:v>
                </c:pt>
                <c:pt idx="212">
                  <c:v>0.21322831375341192</c:v>
                </c:pt>
                <c:pt idx="213">
                  <c:v>0.21123086983035436</c:v>
                </c:pt>
                <c:pt idx="214">
                  <c:v>0.20926136198212394</c:v>
                </c:pt>
                <c:pt idx="215">
                  <c:v>0.2073192716783851</c:v>
                </c:pt>
                <c:pt idx="216">
                  <c:v>0.20540409236396934</c:v>
                </c:pt>
                <c:pt idx="217">
                  <c:v>0.2035153291285301</c:v>
                </c:pt>
                <c:pt idx="218">
                  <c:v>0.20165249838678048</c:v>
                </c:pt>
                <c:pt idx="219">
                  <c:v>0.19981512756892802</c:v>
                </c:pt>
                <c:pt idx="220">
                  <c:v>0.19800275482093715</c:v>
                </c:pt>
                <c:pt idx="221">
                  <c:v>0.19621492871426385</c:v>
                </c:pt>
                <c:pt idx="222">
                  <c:v>0.19445120796472209</c:v>
                </c:pt>
                <c:pt idx="223">
                  <c:v>0.19271116116015533</c:v>
                </c:pt>
                <c:pt idx="224">
                  <c:v>0.19099436649659929</c:v>
                </c:pt>
                <c:pt idx="225">
                  <c:v>0.18930041152263441</c:v>
                </c:pt>
                <c:pt idx="226">
                  <c:v>0.18762889289163931</c:v>
                </c:pt>
                <c:pt idx="227">
                  <c:v>0.18597941612166682</c:v>
                </c:pt>
                <c:pt idx="228">
                  <c:v>0.18435159536267645</c:v>
                </c:pt>
                <c:pt idx="229">
                  <c:v>0.18274505317086581</c:v>
                </c:pt>
                <c:pt idx="230">
                  <c:v>0.18115942028985588</c:v>
                </c:pt>
                <c:pt idx="231">
                  <c:v>0.17959433543849213</c:v>
                </c:pt>
                <c:pt idx="232">
                  <c:v>0.17804944510503454</c:v>
                </c:pt>
                <c:pt idx="233">
                  <c:v>0.17652440334751754</c:v>
                </c:pt>
                <c:pt idx="234">
                  <c:v>0.17501887160006907</c:v>
                </c:pt>
                <c:pt idx="235">
                  <c:v>0.17353251848498658</c:v>
                </c:pt>
                <c:pt idx="236">
                  <c:v>0.17206501963037535</c:v>
                </c:pt>
                <c:pt idx="237">
                  <c:v>0.17061605749316147</c:v>
                </c:pt>
                <c:pt idx="238">
                  <c:v>0.16918532118729943</c:v>
                </c:pt>
                <c:pt idx="239">
                  <c:v>0.16777250631700058</c:v>
                </c:pt>
                <c:pt idx="240">
                  <c:v>0.16637731481481582</c:v>
                </c:pt>
                <c:pt idx="241">
                  <c:v>0.1649994547844113</c:v>
                </c:pt>
                <c:pt idx="242">
                  <c:v>0.16363864034788256</c:v>
                </c:pt>
                <c:pt idx="243">
                  <c:v>0.16229459149745795</c:v>
                </c:pt>
                <c:pt idx="244">
                  <c:v>0.16096703395144782</c:v>
                </c:pt>
                <c:pt idx="245">
                  <c:v>0.15965569901430068</c:v>
                </c:pt>
                <c:pt idx="246">
                  <c:v>0.15836032344063389</c:v>
                </c:pt>
                <c:pt idx="247">
                  <c:v>0.15708064930310942</c:v>
                </c:pt>
                <c:pt idx="248">
                  <c:v>0.15581642386403163</c:v>
                </c:pt>
                <c:pt idx="249">
                  <c:v>0.15456739945054762</c:v>
                </c:pt>
                <c:pt idx="250">
                  <c:v>0.15333333333333446</c:v>
                </c:pt>
                <c:pt idx="251">
                  <c:v>0.15211398760866346</c:v>
                </c:pt>
                <c:pt idx="252">
                  <c:v>0.15090912908373344</c:v>
                </c:pt>
                <c:pt idx="253">
                  <c:v>0.14971852916517067</c:v>
                </c:pt>
                <c:pt idx="254">
                  <c:v>0.14854196375059536</c:v>
                </c:pt>
                <c:pt idx="255">
                  <c:v>0.14737921312315896</c:v>
                </c:pt>
                <c:pt idx="256">
                  <c:v>0.14623006184895954</c:v>
                </c:pt>
                <c:pt idx="257">
                  <c:v>0.14509429867724588</c:v>
                </c:pt>
                <c:pt idx="258">
                  <c:v>0.14397171644332396</c:v>
                </c:pt>
                <c:pt idx="259">
                  <c:v>0.14286211197408233</c:v>
                </c:pt>
                <c:pt idx="260">
                  <c:v>0.14176528599605648</c:v>
                </c:pt>
                <c:pt idx="261">
                  <c:v>0.1406810430459538</c:v>
                </c:pt>
                <c:pt idx="262">
                  <c:v>0.13960919138356478</c:v>
                </c:pt>
                <c:pt idx="263">
                  <c:v>0.13854954290698757</c:v>
                </c:pt>
                <c:pt idx="264">
                  <c:v>0.13750191307009618</c:v>
                </c:pt>
                <c:pt idx="265">
                  <c:v>0.13646612080218476</c:v>
                </c:pt>
                <c:pt idx="266">
                  <c:v>0.13544198842972222</c:v>
                </c:pt>
                <c:pt idx="267">
                  <c:v>0.13442934160015468</c:v>
                </c:pt>
                <c:pt idx="268">
                  <c:v>0.13342800920769421</c:v>
                </c:pt>
                <c:pt idx="269">
                  <c:v>0.13243782332103521</c:v>
                </c:pt>
                <c:pt idx="270">
                  <c:v>0.13145861911294143</c:v>
                </c:pt>
                <c:pt idx="271">
                  <c:v>0.13049023479164815</c:v>
                </c:pt>
                <c:pt idx="272">
                  <c:v>0.1295325115340267</c:v>
                </c:pt>
                <c:pt idx="273">
                  <c:v>0.1285852934204596</c:v>
                </c:pt>
                <c:pt idx="274">
                  <c:v>0.12764842737137613</c:v>
                </c:pt>
                <c:pt idx="275">
                  <c:v>0.12672176308540081</c:v>
                </c:pt>
                <c:pt idx="276">
                  <c:v>0.12580515297906739</c:v>
                </c:pt>
                <c:pt idx="277">
                  <c:v>0.12489845212805377</c:v>
                </c:pt>
                <c:pt idx="278">
                  <c:v>0.12400151820989389</c:v>
                </c:pt>
                <c:pt idx="279">
                  <c:v>0.12311421144812426</c:v>
                </c:pt>
                <c:pt idx="280">
                  <c:v>0.12223639455782451</c:v>
                </c:pt>
                <c:pt idx="281">
                  <c:v>0.12136793269251202</c:v>
                </c:pt>
                <c:pt idx="282">
                  <c:v>0.12050869339235254</c:v>
                </c:pt>
                <c:pt idx="283">
                  <c:v>0.11965854653364937</c:v>
                </c:pt>
                <c:pt idx="284">
                  <c:v>0.11881736427957555</c:v>
                </c:pt>
                <c:pt idx="285">
                  <c:v>0.11798502103211383</c:v>
                </c:pt>
                <c:pt idx="286">
                  <c:v>0.11716139338517101</c:v>
                </c:pt>
                <c:pt idx="287">
                  <c:v>0.11634636007883366</c:v>
                </c:pt>
                <c:pt idx="288">
                  <c:v>0.1155398019547339</c:v>
                </c:pt>
                <c:pt idx="289">
                  <c:v>0.11474160191249445</c:v>
                </c:pt>
                <c:pt idx="290">
                  <c:v>0.11395164486722296</c:v>
                </c:pt>
                <c:pt idx="291">
                  <c:v>0.11316981770802721</c:v>
                </c:pt>
                <c:pt idx="292">
                  <c:v>0.11239600925752313</c:v>
                </c:pt>
                <c:pt idx="293">
                  <c:v>0.11163011023230854</c:v>
                </c:pt>
                <c:pt idx="294">
                  <c:v>0.11087201320437615</c:v>
                </c:pt>
                <c:pt idx="295">
                  <c:v>0.11012161256344104</c:v>
                </c:pt>
                <c:pt idx="296">
                  <c:v>0.10937880448015726</c:v>
                </c:pt>
                <c:pt idx="297">
                  <c:v>0.10864348687019985</c:v>
                </c:pt>
                <c:pt idx="298">
                  <c:v>0.10791555935918945</c:v>
                </c:pt>
                <c:pt idx="299">
                  <c:v>0.10719492324843637</c:v>
                </c:pt>
                <c:pt idx="300">
                  <c:v>0.10648148148148291</c:v>
                </c:pt>
                <c:pt idx="301">
                  <c:v>0.10577513861142221</c:v>
                </c:pt>
                <c:pt idx="302">
                  <c:v>0.10507580076897353</c:v>
                </c:pt>
                <c:pt idx="303">
                  <c:v>0.10438337563129392</c:v>
                </c:pt>
                <c:pt idx="304">
                  <c:v>0.1036977723915065</c:v>
                </c:pt>
                <c:pt idx="305">
                  <c:v>0.10301890172892733</c:v>
                </c:pt>
                <c:pt idx="306">
                  <c:v>0.10234667577997208</c:v>
                </c:pt>
                <c:pt idx="307">
                  <c:v>0.10168100810972497</c:v>
                </c:pt>
                <c:pt idx="308">
                  <c:v>0.10102181368415278</c:v>
                </c:pt>
                <c:pt idx="309">
                  <c:v>0.10036900884294749</c:v>
                </c:pt>
                <c:pt idx="310">
                  <c:v>9.9722511272980971E-2</c:v>
                </c:pt>
                <c:pt idx="311">
                  <c:v>9.9082239982356171E-2</c:v>
                </c:pt>
                <c:pt idx="312">
                  <c:v>9.8448115275039785E-2</c:v>
                </c:pt>
                <c:pt idx="313">
                  <c:v>9.7820058726061032E-2</c:v>
                </c:pt>
                <c:pt idx="314">
                  <c:v>9.7197993157262699E-2</c:v>
                </c:pt>
                <c:pt idx="315">
                  <c:v>9.6581842613590069E-2</c:v>
                </c:pt>
                <c:pt idx="316">
                  <c:v>9.5971532339904214E-2</c:v>
                </c:pt>
                <c:pt idx="317">
                  <c:v>9.5366988758306639E-2</c:v>
                </c:pt>
                <c:pt idx="318">
                  <c:v>9.4768139445962157E-2</c:v>
                </c:pt>
                <c:pt idx="319">
                  <c:v>9.4174913113407671E-2</c:v>
                </c:pt>
                <c:pt idx="320">
                  <c:v>9.3587239583334744E-2</c:v>
                </c:pt>
                <c:pt idx="321">
                  <c:v>9.3005049769834133E-2</c:v>
                </c:pt>
                <c:pt idx="322">
                  <c:v>9.2428275658090739E-2</c:v>
                </c:pt>
                <c:pt idx="323">
                  <c:v>9.1856850284518038E-2</c:v>
                </c:pt>
                <c:pt idx="324">
                  <c:v>9.1290707717320937E-2</c:v>
                </c:pt>
                <c:pt idx="325">
                  <c:v>9.0729783037476766E-2</c:v>
                </c:pt>
                <c:pt idx="326">
                  <c:v>9.0174012320123856E-2</c:v>
                </c:pt>
                <c:pt idx="327">
                  <c:v>8.9623332616348098E-2</c:v>
                </c:pt>
                <c:pt idx="328">
                  <c:v>8.9077681935357353E-2</c:v>
                </c:pt>
                <c:pt idx="329">
                  <c:v>8.8536999227034924E-2</c:v>
                </c:pt>
                <c:pt idx="330">
                  <c:v>8.800122436486213E-2</c:v>
                </c:pt>
                <c:pt idx="331">
                  <c:v>8.7470298129201887E-2</c:v>
                </c:pt>
                <c:pt idx="332">
                  <c:v>8.6944162190933816E-2</c:v>
                </c:pt>
                <c:pt idx="333">
                  <c:v>8.6422759095433177E-2</c:v>
                </c:pt>
                <c:pt idx="334">
                  <c:v>8.5906032246884881E-2</c:v>
                </c:pt>
                <c:pt idx="335">
                  <c:v>8.5393925892924855E-2</c:v>
                </c:pt>
                <c:pt idx="336">
                  <c:v>8.4886385109600795E-2</c:v>
                </c:pt>
                <c:pt idx="337">
                  <c:v>8.4383355786645048E-2</c:v>
                </c:pt>
                <c:pt idx="338">
                  <c:v>8.3884784613051822E-2</c:v>
                </c:pt>
                <c:pt idx="339">
                  <c:v>8.3390619062951879E-2</c:v>
                </c:pt>
                <c:pt idx="340">
                  <c:v>8.290080738177763E-2</c:v>
                </c:pt>
                <c:pt idx="341">
                  <c:v>8.2415298572711751E-2</c:v>
                </c:pt>
                <c:pt idx="342">
                  <c:v>8.1934042383412814E-2</c:v>
                </c:pt>
                <c:pt idx="343">
                  <c:v>8.1456989293011386E-2</c:v>
                </c:pt>
                <c:pt idx="344">
                  <c:v>8.0984090499370415E-2</c:v>
                </c:pt>
                <c:pt idx="345">
                  <c:v>8.0515297906603639E-2</c:v>
                </c:pt>
                <c:pt idx="346">
                  <c:v>8.0050564112846223E-2</c:v>
                </c:pt>
                <c:pt idx="347">
                  <c:v>7.9589842398271729E-2</c:v>
                </c:pt>
                <c:pt idx="348">
                  <c:v>7.913308671334969E-2</c:v>
                </c:pt>
                <c:pt idx="349">
                  <c:v>7.8680251667338524E-2</c:v>
                </c:pt>
                <c:pt idx="350">
                  <c:v>7.823129251700818E-2</c:v>
                </c:pt>
                <c:pt idx="351">
                  <c:v>7.7786165155587228E-2</c:v>
                </c:pt>
                <c:pt idx="352">
                  <c:v>7.7344826101929748E-2</c:v>
                </c:pt>
                <c:pt idx="353">
                  <c:v>7.6907232489896435E-2</c:v>
                </c:pt>
                <c:pt idx="354">
                  <c:v>7.6473342057945551E-2</c:v>
                </c:pt>
                <c:pt idx="355">
                  <c:v>7.6043113138928822E-2</c:v>
                </c:pt>
                <c:pt idx="356">
                  <c:v>7.5616504650087624E-2</c:v>
                </c:pt>
                <c:pt idx="357">
                  <c:v>7.5193476083245114E-2</c:v>
                </c:pt>
                <c:pt idx="358">
                  <c:v>7.4773987495189806E-2</c:v>
                </c:pt>
                <c:pt idx="359">
                  <c:v>7.4357999498246494E-2</c:v>
                </c:pt>
                <c:pt idx="360">
                  <c:v>7.3945473251030153E-2</c:v>
                </c:pt>
                <c:pt idx="361">
                  <c:v>7.3536370449378913E-2</c:v>
                </c:pt>
                <c:pt idx="362">
                  <c:v>7.3130653317462144E-2</c:v>
                </c:pt>
                <c:pt idx="363">
                  <c:v>7.2728284599059792E-2</c:v>
                </c:pt>
                <c:pt idx="364">
                  <c:v>7.2329227549009098E-2</c:v>
                </c:pt>
                <c:pt idx="365">
                  <c:v>7.1933445924815251E-2</c:v>
                </c:pt>
                <c:pt idx="366">
                  <c:v>7.154090397842211E-2</c:v>
                </c:pt>
                <c:pt idx="367">
                  <c:v>7.1151566448139886E-2</c:v>
                </c:pt>
                <c:pt idx="368">
                  <c:v>7.0765398550725958E-2</c:v>
                </c:pt>
                <c:pt idx="369">
                  <c:v>7.0382365973615899E-2</c:v>
                </c:pt>
                <c:pt idx="370">
                  <c:v>7.0002434867301053E-2</c:v>
                </c:pt>
                <c:pt idx="371">
                  <c:v>6.9625571837850023E-2</c:v>
                </c:pt>
                <c:pt idx="372">
                  <c:v>6.925174393957044E-2</c:v>
                </c:pt>
                <c:pt idx="373">
                  <c:v>6.8880918667808419E-2</c:v>
                </c:pt>
                <c:pt idx="374">
                  <c:v>6.8513063951882502E-2</c:v>
                </c:pt>
                <c:pt idx="375">
                  <c:v>6.8148148148149457E-2</c:v>
                </c:pt>
                <c:pt idx="376">
                  <c:v>6.7786140033198841E-2</c:v>
                </c:pt>
                <c:pt idx="377">
                  <c:v>6.7427008797173824E-2</c:v>
                </c:pt>
                <c:pt idx="378">
                  <c:v>6.7070724037215632E-2</c:v>
                </c:pt>
                <c:pt idx="379">
                  <c:v>6.6717255751028742E-2</c:v>
                </c:pt>
                <c:pt idx="380">
                  <c:v>6.6366574330564546E-2</c:v>
                </c:pt>
                <c:pt idx="381">
                  <c:v>6.6018650555820929E-2</c:v>
                </c:pt>
                <c:pt idx="382">
                  <c:v>6.5673455588755258E-2</c:v>
                </c:pt>
                <c:pt idx="383">
                  <c:v>6.5330960967308546E-2</c:v>
                </c:pt>
                <c:pt idx="384">
                  <c:v>6.4991138599538326E-2</c:v>
                </c:pt>
                <c:pt idx="385">
                  <c:v>6.4653960757858148E-2</c:v>
                </c:pt>
                <c:pt idx="386">
                  <c:v>6.4319400073381328E-2</c:v>
                </c:pt>
                <c:pt idx="387">
                  <c:v>6.3987429530366929E-2</c:v>
                </c:pt>
                <c:pt idx="388">
                  <c:v>6.3658022460765795E-2</c:v>
                </c:pt>
                <c:pt idx="389">
                  <c:v>6.3331152538864566E-2</c:v>
                </c:pt>
                <c:pt idx="390">
                  <c:v>6.3006793776025805E-2</c:v>
                </c:pt>
                <c:pt idx="391">
                  <c:v>6.2684920515522047E-2</c:v>
                </c:pt>
                <c:pt idx="392">
                  <c:v>6.2365507427462046E-2</c:v>
                </c:pt>
                <c:pt idx="393">
                  <c:v>6.2048529503807258E-2</c:v>
                </c:pt>
                <c:pt idx="394">
                  <c:v>6.173396205347683E-2</c:v>
                </c:pt>
                <c:pt idx="395">
                  <c:v>6.1421780697539036E-2</c:v>
                </c:pt>
                <c:pt idx="396">
                  <c:v>6.111196136448787E-2</c:v>
                </c:pt>
                <c:pt idx="397">
                  <c:v>6.0804480285602536E-2</c:v>
                </c:pt>
                <c:pt idx="398">
                  <c:v>6.0499313990388694E-2</c:v>
                </c:pt>
                <c:pt idx="399">
                  <c:v>6.0196439302099426E-2</c:v>
                </c:pt>
                <c:pt idx="400">
                  <c:v>5.9895833333334571E-2</c:v>
                </c:pt>
                <c:pt idx="401">
                  <c:v>5.9597473481716713E-2</c:v>
                </c:pt>
                <c:pt idx="402">
                  <c:v>5.9301337425642496E-2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1D-4D32-801C-D523F5EF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433808"/>
        <c:axId val="1635438160"/>
      </c:scatterChart>
      <c:valAx>
        <c:axId val="16354338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T(s)</a:t>
                </a:r>
              </a:p>
            </c:rich>
          </c:tx>
          <c:layout>
            <c:manualLayout>
              <c:xMode val="edge"/>
              <c:yMode val="edge"/>
              <c:x val="0.86136198600174985"/>
              <c:y val="0.81386555847185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fr-FR"/>
          </a:p>
        </c:txPr>
        <c:crossAx val="1635438160"/>
        <c:crosses val="autoZero"/>
        <c:crossBetween val="midCat"/>
      </c:valAx>
      <c:valAx>
        <c:axId val="16354381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Se/ag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35433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Spectre de calcul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SpectreCalcul1!$D$25:$D$225</c:f>
              <c:numCache>
                <c:formatCode>General</c:formatCode>
                <c:ptCount val="2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0.36000000000000004</c:v>
                </c:pt>
                <c:pt idx="19">
                  <c:v>0.38000000000000006</c:v>
                </c:pt>
                <c:pt idx="20">
                  <c:v>0.40000000000000008</c:v>
                </c:pt>
                <c:pt idx="21">
                  <c:v>0.4200000000000001</c:v>
                </c:pt>
                <c:pt idx="22">
                  <c:v>0.44000000000000011</c:v>
                </c:pt>
                <c:pt idx="23">
                  <c:v>0.46000000000000013</c:v>
                </c:pt>
                <c:pt idx="24">
                  <c:v>0.48000000000000015</c:v>
                </c:pt>
                <c:pt idx="25">
                  <c:v>0.50000000000000011</c:v>
                </c:pt>
                <c:pt idx="26">
                  <c:v>0.52000000000000013</c:v>
                </c:pt>
                <c:pt idx="27">
                  <c:v>0.54000000000000015</c:v>
                </c:pt>
                <c:pt idx="28">
                  <c:v>0.56000000000000016</c:v>
                </c:pt>
                <c:pt idx="29">
                  <c:v>0.58000000000000018</c:v>
                </c:pt>
                <c:pt idx="30">
                  <c:v>0.6000000000000002</c:v>
                </c:pt>
                <c:pt idx="31">
                  <c:v>0.62000000000000022</c:v>
                </c:pt>
                <c:pt idx="32">
                  <c:v>0.64000000000000024</c:v>
                </c:pt>
                <c:pt idx="33">
                  <c:v>0.66000000000000025</c:v>
                </c:pt>
                <c:pt idx="34">
                  <c:v>0.68000000000000027</c:v>
                </c:pt>
                <c:pt idx="35">
                  <c:v>0.70000000000000029</c:v>
                </c:pt>
                <c:pt idx="36">
                  <c:v>0.72000000000000031</c:v>
                </c:pt>
                <c:pt idx="37">
                  <c:v>0.74000000000000032</c:v>
                </c:pt>
                <c:pt idx="38">
                  <c:v>0.76000000000000034</c:v>
                </c:pt>
                <c:pt idx="39">
                  <c:v>0.78000000000000036</c:v>
                </c:pt>
                <c:pt idx="40">
                  <c:v>0.80000000000000038</c:v>
                </c:pt>
                <c:pt idx="41">
                  <c:v>0.8200000000000004</c:v>
                </c:pt>
                <c:pt idx="42">
                  <c:v>0.84000000000000041</c:v>
                </c:pt>
                <c:pt idx="43">
                  <c:v>0.86000000000000043</c:v>
                </c:pt>
                <c:pt idx="44">
                  <c:v>0.88000000000000045</c:v>
                </c:pt>
                <c:pt idx="45">
                  <c:v>0.90000000000000047</c:v>
                </c:pt>
                <c:pt idx="46">
                  <c:v>0.92000000000000048</c:v>
                </c:pt>
                <c:pt idx="47">
                  <c:v>0.9400000000000005</c:v>
                </c:pt>
                <c:pt idx="48">
                  <c:v>0.96000000000000052</c:v>
                </c:pt>
                <c:pt idx="49">
                  <c:v>0.98000000000000054</c:v>
                </c:pt>
                <c:pt idx="50">
                  <c:v>1.0000000000000004</c:v>
                </c:pt>
                <c:pt idx="51">
                  <c:v>1.0200000000000005</c:v>
                </c:pt>
                <c:pt idx="52">
                  <c:v>1.0400000000000005</c:v>
                </c:pt>
                <c:pt idx="53">
                  <c:v>1.0600000000000005</c:v>
                </c:pt>
                <c:pt idx="54">
                  <c:v>1.0800000000000005</c:v>
                </c:pt>
                <c:pt idx="55">
                  <c:v>1.1000000000000005</c:v>
                </c:pt>
                <c:pt idx="56">
                  <c:v>1.1200000000000006</c:v>
                </c:pt>
                <c:pt idx="57">
                  <c:v>1.1400000000000006</c:v>
                </c:pt>
                <c:pt idx="58">
                  <c:v>1.1600000000000006</c:v>
                </c:pt>
                <c:pt idx="59">
                  <c:v>1.1800000000000006</c:v>
                </c:pt>
                <c:pt idx="60">
                  <c:v>1.2000000000000006</c:v>
                </c:pt>
                <c:pt idx="61">
                  <c:v>1.2200000000000006</c:v>
                </c:pt>
                <c:pt idx="62">
                  <c:v>1.2400000000000007</c:v>
                </c:pt>
                <c:pt idx="63">
                  <c:v>1.2600000000000007</c:v>
                </c:pt>
                <c:pt idx="64">
                  <c:v>1.2800000000000007</c:v>
                </c:pt>
                <c:pt idx="65">
                  <c:v>1.3000000000000007</c:v>
                </c:pt>
                <c:pt idx="66">
                  <c:v>1.3200000000000007</c:v>
                </c:pt>
                <c:pt idx="67">
                  <c:v>1.3400000000000007</c:v>
                </c:pt>
                <c:pt idx="68">
                  <c:v>1.3600000000000008</c:v>
                </c:pt>
                <c:pt idx="69">
                  <c:v>1.3800000000000008</c:v>
                </c:pt>
                <c:pt idx="70">
                  <c:v>1.4000000000000008</c:v>
                </c:pt>
                <c:pt idx="71">
                  <c:v>1.4200000000000008</c:v>
                </c:pt>
                <c:pt idx="72">
                  <c:v>1.4400000000000008</c:v>
                </c:pt>
                <c:pt idx="73">
                  <c:v>1.4600000000000009</c:v>
                </c:pt>
                <c:pt idx="74">
                  <c:v>1.4800000000000009</c:v>
                </c:pt>
                <c:pt idx="75">
                  <c:v>1.5000000000000009</c:v>
                </c:pt>
                <c:pt idx="76">
                  <c:v>1.5200000000000009</c:v>
                </c:pt>
                <c:pt idx="77">
                  <c:v>1.5400000000000009</c:v>
                </c:pt>
                <c:pt idx="78">
                  <c:v>1.5600000000000009</c:v>
                </c:pt>
                <c:pt idx="79">
                  <c:v>1.580000000000001</c:v>
                </c:pt>
                <c:pt idx="80">
                  <c:v>1.600000000000001</c:v>
                </c:pt>
                <c:pt idx="81">
                  <c:v>1.620000000000001</c:v>
                </c:pt>
                <c:pt idx="82">
                  <c:v>1.640000000000001</c:v>
                </c:pt>
                <c:pt idx="83">
                  <c:v>1.660000000000001</c:v>
                </c:pt>
                <c:pt idx="84">
                  <c:v>1.680000000000001</c:v>
                </c:pt>
                <c:pt idx="85">
                  <c:v>1.7000000000000011</c:v>
                </c:pt>
                <c:pt idx="86">
                  <c:v>1.7200000000000011</c:v>
                </c:pt>
                <c:pt idx="87">
                  <c:v>1.7400000000000011</c:v>
                </c:pt>
                <c:pt idx="88">
                  <c:v>1.7600000000000011</c:v>
                </c:pt>
                <c:pt idx="89">
                  <c:v>1.7800000000000011</c:v>
                </c:pt>
                <c:pt idx="90">
                  <c:v>1.8000000000000012</c:v>
                </c:pt>
                <c:pt idx="91">
                  <c:v>1.8200000000000012</c:v>
                </c:pt>
                <c:pt idx="92">
                  <c:v>1.8400000000000012</c:v>
                </c:pt>
                <c:pt idx="93">
                  <c:v>1.8600000000000012</c:v>
                </c:pt>
                <c:pt idx="94">
                  <c:v>1.8800000000000012</c:v>
                </c:pt>
                <c:pt idx="95">
                  <c:v>1.9000000000000012</c:v>
                </c:pt>
                <c:pt idx="96">
                  <c:v>1.9200000000000013</c:v>
                </c:pt>
                <c:pt idx="97">
                  <c:v>1.9400000000000013</c:v>
                </c:pt>
                <c:pt idx="98">
                  <c:v>1.9600000000000013</c:v>
                </c:pt>
                <c:pt idx="99">
                  <c:v>1.9800000000000013</c:v>
                </c:pt>
                <c:pt idx="100">
                  <c:v>2.0000000000000013</c:v>
                </c:pt>
                <c:pt idx="101">
                  <c:v>2.0200000000000014</c:v>
                </c:pt>
                <c:pt idx="102">
                  <c:v>2.0400000000000014</c:v>
                </c:pt>
                <c:pt idx="103">
                  <c:v>2.0600000000000014</c:v>
                </c:pt>
                <c:pt idx="104">
                  <c:v>2.0800000000000014</c:v>
                </c:pt>
                <c:pt idx="105">
                  <c:v>2.1000000000000014</c:v>
                </c:pt>
                <c:pt idx="106">
                  <c:v>2.1200000000000014</c:v>
                </c:pt>
                <c:pt idx="107">
                  <c:v>2.1400000000000015</c:v>
                </c:pt>
                <c:pt idx="108">
                  <c:v>2.1600000000000015</c:v>
                </c:pt>
                <c:pt idx="109">
                  <c:v>2.1800000000000015</c:v>
                </c:pt>
                <c:pt idx="110">
                  <c:v>2.2000000000000015</c:v>
                </c:pt>
                <c:pt idx="111">
                  <c:v>2.2200000000000015</c:v>
                </c:pt>
                <c:pt idx="112">
                  <c:v>2.2400000000000015</c:v>
                </c:pt>
                <c:pt idx="113">
                  <c:v>2.2600000000000016</c:v>
                </c:pt>
                <c:pt idx="114">
                  <c:v>2.2800000000000016</c:v>
                </c:pt>
                <c:pt idx="115">
                  <c:v>2.3000000000000016</c:v>
                </c:pt>
                <c:pt idx="116">
                  <c:v>2.3200000000000016</c:v>
                </c:pt>
                <c:pt idx="117">
                  <c:v>2.3400000000000016</c:v>
                </c:pt>
                <c:pt idx="118">
                  <c:v>2.3600000000000017</c:v>
                </c:pt>
                <c:pt idx="119">
                  <c:v>2.3800000000000017</c:v>
                </c:pt>
                <c:pt idx="120">
                  <c:v>2.4000000000000017</c:v>
                </c:pt>
                <c:pt idx="121">
                  <c:v>2.4200000000000017</c:v>
                </c:pt>
                <c:pt idx="122">
                  <c:v>2.4400000000000017</c:v>
                </c:pt>
                <c:pt idx="123">
                  <c:v>2.4600000000000017</c:v>
                </c:pt>
                <c:pt idx="124">
                  <c:v>2.4800000000000018</c:v>
                </c:pt>
                <c:pt idx="125">
                  <c:v>2.5000000000000018</c:v>
                </c:pt>
                <c:pt idx="126">
                  <c:v>2.5200000000000018</c:v>
                </c:pt>
                <c:pt idx="127">
                  <c:v>2.5400000000000018</c:v>
                </c:pt>
                <c:pt idx="128">
                  <c:v>2.5600000000000018</c:v>
                </c:pt>
                <c:pt idx="129">
                  <c:v>2.5800000000000018</c:v>
                </c:pt>
                <c:pt idx="130">
                  <c:v>2.6000000000000019</c:v>
                </c:pt>
                <c:pt idx="131">
                  <c:v>2.6200000000000019</c:v>
                </c:pt>
                <c:pt idx="132">
                  <c:v>2.6400000000000019</c:v>
                </c:pt>
                <c:pt idx="133">
                  <c:v>2.6600000000000019</c:v>
                </c:pt>
                <c:pt idx="134">
                  <c:v>2.6800000000000019</c:v>
                </c:pt>
                <c:pt idx="135">
                  <c:v>2.700000000000002</c:v>
                </c:pt>
                <c:pt idx="136">
                  <c:v>2.720000000000002</c:v>
                </c:pt>
                <c:pt idx="137">
                  <c:v>2.740000000000002</c:v>
                </c:pt>
                <c:pt idx="138">
                  <c:v>2.760000000000002</c:v>
                </c:pt>
                <c:pt idx="139">
                  <c:v>2.780000000000002</c:v>
                </c:pt>
                <c:pt idx="140">
                  <c:v>2.800000000000002</c:v>
                </c:pt>
                <c:pt idx="141">
                  <c:v>2.8200000000000021</c:v>
                </c:pt>
                <c:pt idx="142">
                  <c:v>2.8400000000000021</c:v>
                </c:pt>
                <c:pt idx="143">
                  <c:v>2.8600000000000021</c:v>
                </c:pt>
                <c:pt idx="144">
                  <c:v>2.8800000000000021</c:v>
                </c:pt>
                <c:pt idx="145">
                  <c:v>2.9000000000000021</c:v>
                </c:pt>
                <c:pt idx="146">
                  <c:v>2.9200000000000021</c:v>
                </c:pt>
                <c:pt idx="147">
                  <c:v>2.9400000000000022</c:v>
                </c:pt>
                <c:pt idx="148">
                  <c:v>2.9600000000000022</c:v>
                </c:pt>
                <c:pt idx="149">
                  <c:v>2.9800000000000022</c:v>
                </c:pt>
                <c:pt idx="150">
                  <c:v>3.0000000000000022</c:v>
                </c:pt>
                <c:pt idx="151">
                  <c:v>3.0200000000000022</c:v>
                </c:pt>
                <c:pt idx="152">
                  <c:v>3.0400000000000023</c:v>
                </c:pt>
                <c:pt idx="153">
                  <c:v>3.0600000000000023</c:v>
                </c:pt>
                <c:pt idx="154">
                  <c:v>3.0800000000000023</c:v>
                </c:pt>
                <c:pt idx="155">
                  <c:v>3.1000000000000023</c:v>
                </c:pt>
                <c:pt idx="156">
                  <c:v>3.1200000000000023</c:v>
                </c:pt>
                <c:pt idx="157">
                  <c:v>3.1400000000000023</c:v>
                </c:pt>
                <c:pt idx="158">
                  <c:v>3.1600000000000024</c:v>
                </c:pt>
                <c:pt idx="159">
                  <c:v>3.1800000000000024</c:v>
                </c:pt>
                <c:pt idx="160">
                  <c:v>3.2000000000000024</c:v>
                </c:pt>
                <c:pt idx="161">
                  <c:v>3.2200000000000024</c:v>
                </c:pt>
                <c:pt idx="162">
                  <c:v>3.2400000000000024</c:v>
                </c:pt>
                <c:pt idx="163">
                  <c:v>3.2600000000000025</c:v>
                </c:pt>
                <c:pt idx="164">
                  <c:v>3.2800000000000025</c:v>
                </c:pt>
                <c:pt idx="165">
                  <c:v>3.3000000000000025</c:v>
                </c:pt>
                <c:pt idx="166">
                  <c:v>3.3200000000000025</c:v>
                </c:pt>
                <c:pt idx="167">
                  <c:v>3.3400000000000025</c:v>
                </c:pt>
                <c:pt idx="168">
                  <c:v>3.3600000000000025</c:v>
                </c:pt>
                <c:pt idx="169">
                  <c:v>3.3800000000000026</c:v>
                </c:pt>
                <c:pt idx="170">
                  <c:v>3.4000000000000026</c:v>
                </c:pt>
                <c:pt idx="171">
                  <c:v>3.4200000000000026</c:v>
                </c:pt>
                <c:pt idx="172">
                  <c:v>3.4400000000000026</c:v>
                </c:pt>
                <c:pt idx="173">
                  <c:v>3.4600000000000026</c:v>
                </c:pt>
                <c:pt idx="174">
                  <c:v>3.4800000000000026</c:v>
                </c:pt>
                <c:pt idx="175">
                  <c:v>3.5000000000000027</c:v>
                </c:pt>
                <c:pt idx="176">
                  <c:v>3.5200000000000027</c:v>
                </c:pt>
                <c:pt idx="177">
                  <c:v>3.5400000000000027</c:v>
                </c:pt>
                <c:pt idx="178">
                  <c:v>3.5600000000000027</c:v>
                </c:pt>
                <c:pt idx="179">
                  <c:v>3.5800000000000027</c:v>
                </c:pt>
                <c:pt idx="180">
                  <c:v>3.6000000000000028</c:v>
                </c:pt>
                <c:pt idx="181">
                  <c:v>3.6200000000000028</c:v>
                </c:pt>
                <c:pt idx="182">
                  <c:v>3.6400000000000028</c:v>
                </c:pt>
                <c:pt idx="183">
                  <c:v>3.6600000000000028</c:v>
                </c:pt>
                <c:pt idx="184">
                  <c:v>3.6800000000000028</c:v>
                </c:pt>
                <c:pt idx="185">
                  <c:v>3.7000000000000028</c:v>
                </c:pt>
                <c:pt idx="186">
                  <c:v>3.7200000000000029</c:v>
                </c:pt>
                <c:pt idx="187">
                  <c:v>3.7400000000000029</c:v>
                </c:pt>
                <c:pt idx="188">
                  <c:v>3.7600000000000029</c:v>
                </c:pt>
                <c:pt idx="189">
                  <c:v>3.7800000000000029</c:v>
                </c:pt>
                <c:pt idx="190">
                  <c:v>3.8000000000000029</c:v>
                </c:pt>
                <c:pt idx="191">
                  <c:v>3.8200000000000029</c:v>
                </c:pt>
                <c:pt idx="192">
                  <c:v>3.840000000000003</c:v>
                </c:pt>
                <c:pt idx="193">
                  <c:v>3.860000000000003</c:v>
                </c:pt>
                <c:pt idx="194">
                  <c:v>3.880000000000003</c:v>
                </c:pt>
                <c:pt idx="195">
                  <c:v>3.900000000000003</c:v>
                </c:pt>
                <c:pt idx="196">
                  <c:v>3.920000000000003</c:v>
                </c:pt>
                <c:pt idx="197">
                  <c:v>3.9400000000000031</c:v>
                </c:pt>
                <c:pt idx="198">
                  <c:v>3.9600000000000031</c:v>
                </c:pt>
                <c:pt idx="199">
                  <c:v>3.9800000000000031</c:v>
                </c:pt>
                <c:pt idx="200">
                  <c:v>4.0000000000000027</c:v>
                </c:pt>
              </c:numCache>
            </c:numRef>
          </c:xVal>
          <c:yVal>
            <c:numRef>
              <c:f>SpectreCalcul1!$E$25:$E$225</c:f>
              <c:numCache>
                <c:formatCode>General</c:formatCode>
                <c:ptCount val="201"/>
                <c:pt idx="0">
                  <c:v>1.2266666666666666</c:v>
                </c:pt>
                <c:pt idx="1">
                  <c:v>1.2573333333333332</c:v>
                </c:pt>
                <c:pt idx="2">
                  <c:v>1.2879999999999998</c:v>
                </c:pt>
                <c:pt idx="3">
                  <c:v>1.3186666666666667</c:v>
                </c:pt>
                <c:pt idx="4">
                  <c:v>1.3493333333333331</c:v>
                </c:pt>
                <c:pt idx="5">
                  <c:v>1.38</c:v>
                </c:pt>
                <c:pt idx="6">
                  <c:v>1.4106666666666667</c:v>
                </c:pt>
                <c:pt idx="7">
                  <c:v>1.4413333333333331</c:v>
                </c:pt>
                <c:pt idx="8">
                  <c:v>1.472</c:v>
                </c:pt>
                <c:pt idx="9">
                  <c:v>1.5026666666666666</c:v>
                </c:pt>
                <c:pt idx="10">
                  <c:v>1.5333333333333332</c:v>
                </c:pt>
                <c:pt idx="11">
                  <c:v>1.5333333333333332</c:v>
                </c:pt>
                <c:pt idx="12">
                  <c:v>1.5333333333333332</c:v>
                </c:pt>
                <c:pt idx="13">
                  <c:v>1.5333333333333332</c:v>
                </c:pt>
                <c:pt idx="14">
                  <c:v>1.5333333333333332</c:v>
                </c:pt>
                <c:pt idx="15">
                  <c:v>1.5333333333333332</c:v>
                </c:pt>
                <c:pt idx="16">
                  <c:v>1.5333333333333332</c:v>
                </c:pt>
                <c:pt idx="17">
                  <c:v>1.5333333333333332</c:v>
                </c:pt>
                <c:pt idx="18">
                  <c:v>1.5333333333333332</c:v>
                </c:pt>
                <c:pt idx="19">
                  <c:v>1.5333333333333332</c:v>
                </c:pt>
                <c:pt idx="20">
                  <c:v>1.5333333333333332</c:v>
                </c:pt>
                <c:pt idx="21">
                  <c:v>1.5333333333333332</c:v>
                </c:pt>
                <c:pt idx="22">
                  <c:v>1.5333333333333332</c:v>
                </c:pt>
                <c:pt idx="23">
                  <c:v>1.5333333333333332</c:v>
                </c:pt>
                <c:pt idx="24">
                  <c:v>1.5333333333333332</c:v>
                </c:pt>
                <c:pt idx="25">
                  <c:v>1.5333333333333332</c:v>
                </c:pt>
                <c:pt idx="26">
                  <c:v>1.5333333333333332</c:v>
                </c:pt>
                <c:pt idx="27">
                  <c:v>1.5333333333333332</c:v>
                </c:pt>
                <c:pt idx="28">
                  <c:v>1.5333333333333332</c:v>
                </c:pt>
                <c:pt idx="29">
                  <c:v>1.5333333333333332</c:v>
                </c:pt>
                <c:pt idx="30">
                  <c:v>1.5333333333333332</c:v>
                </c:pt>
                <c:pt idx="31">
                  <c:v>1.4838709677419348</c:v>
                </c:pt>
                <c:pt idx="32">
                  <c:v>1.4374999999999993</c:v>
                </c:pt>
                <c:pt idx="33">
                  <c:v>1.3939393939393934</c:v>
                </c:pt>
                <c:pt idx="34">
                  <c:v>1.3529411764705876</c:v>
                </c:pt>
                <c:pt idx="35">
                  <c:v>1.3142857142857136</c:v>
                </c:pt>
                <c:pt idx="36">
                  <c:v>1.277777777777777</c:v>
                </c:pt>
                <c:pt idx="37">
                  <c:v>1.2432432432432425</c:v>
                </c:pt>
                <c:pt idx="38">
                  <c:v>1.210526315789473</c:v>
                </c:pt>
                <c:pt idx="39">
                  <c:v>1.1794871794871788</c:v>
                </c:pt>
                <c:pt idx="40">
                  <c:v>1.1499999999999992</c:v>
                </c:pt>
                <c:pt idx="41">
                  <c:v>1.1219512195121946</c:v>
                </c:pt>
                <c:pt idx="42">
                  <c:v>1.0952380952380947</c:v>
                </c:pt>
                <c:pt idx="43">
                  <c:v>1.0697674418604646</c:v>
                </c:pt>
                <c:pt idx="44">
                  <c:v>1.0454545454545447</c:v>
                </c:pt>
                <c:pt idx="45">
                  <c:v>1.0222222222222215</c:v>
                </c:pt>
                <c:pt idx="46">
                  <c:v>0.99999999999999944</c:v>
                </c:pt>
                <c:pt idx="47">
                  <c:v>0.97872340425531856</c:v>
                </c:pt>
                <c:pt idx="48">
                  <c:v>0.9583333333333327</c:v>
                </c:pt>
                <c:pt idx="49">
                  <c:v>0.93877551020408101</c:v>
                </c:pt>
                <c:pt idx="50">
                  <c:v>0.91999999999999948</c:v>
                </c:pt>
                <c:pt idx="51">
                  <c:v>0.90196078431372495</c:v>
                </c:pt>
                <c:pt idx="52">
                  <c:v>0.88461538461538414</c:v>
                </c:pt>
                <c:pt idx="53">
                  <c:v>0.86792452830188627</c:v>
                </c:pt>
                <c:pt idx="54">
                  <c:v>0.8518518518518513</c:v>
                </c:pt>
                <c:pt idx="55">
                  <c:v>0.83636363636363587</c:v>
                </c:pt>
                <c:pt idx="56">
                  <c:v>0.82142857142857106</c:v>
                </c:pt>
                <c:pt idx="57">
                  <c:v>0.80701754385964863</c:v>
                </c:pt>
                <c:pt idx="58">
                  <c:v>0.79310344827586166</c:v>
                </c:pt>
                <c:pt idx="59">
                  <c:v>0.77966101694915213</c:v>
                </c:pt>
                <c:pt idx="60">
                  <c:v>0.76666666666666616</c:v>
                </c:pt>
                <c:pt idx="61">
                  <c:v>0.75409836065573721</c:v>
                </c:pt>
                <c:pt idx="62">
                  <c:v>0.74193548387096719</c:v>
                </c:pt>
                <c:pt idx="63">
                  <c:v>0.73015873015872979</c:v>
                </c:pt>
                <c:pt idx="64">
                  <c:v>0.71874999999999956</c:v>
                </c:pt>
                <c:pt idx="65">
                  <c:v>0.70769230769230729</c:v>
                </c:pt>
                <c:pt idx="66">
                  <c:v>0.69696969696969646</c:v>
                </c:pt>
                <c:pt idx="67">
                  <c:v>0.68656716417910413</c:v>
                </c:pt>
                <c:pt idx="68">
                  <c:v>0.6764705882352936</c:v>
                </c:pt>
                <c:pt idx="69">
                  <c:v>0.66666666666666619</c:v>
                </c:pt>
                <c:pt idx="70">
                  <c:v>0.6571428571428567</c:v>
                </c:pt>
                <c:pt idx="71">
                  <c:v>0.64788732394366155</c:v>
                </c:pt>
                <c:pt idx="72">
                  <c:v>0.63888888888888851</c:v>
                </c:pt>
                <c:pt idx="73">
                  <c:v>0.63013698630136938</c:v>
                </c:pt>
                <c:pt idx="74">
                  <c:v>0.62162162162162116</c:v>
                </c:pt>
                <c:pt idx="75">
                  <c:v>0.61333333333333295</c:v>
                </c:pt>
                <c:pt idx="76">
                  <c:v>0.60526315789473639</c:v>
                </c:pt>
                <c:pt idx="77">
                  <c:v>0.59740259740259705</c:v>
                </c:pt>
                <c:pt idx="78">
                  <c:v>0.58974358974358931</c:v>
                </c:pt>
                <c:pt idx="79">
                  <c:v>0.58227848101265789</c:v>
                </c:pt>
                <c:pt idx="80">
                  <c:v>0.57499999999999962</c:v>
                </c:pt>
                <c:pt idx="81">
                  <c:v>0.56790123456790087</c:v>
                </c:pt>
                <c:pt idx="82">
                  <c:v>0.56097560975609717</c:v>
                </c:pt>
                <c:pt idx="83">
                  <c:v>0.55421686746987919</c:v>
                </c:pt>
                <c:pt idx="84">
                  <c:v>0.54761904761904723</c:v>
                </c:pt>
                <c:pt idx="85">
                  <c:v>0.54117647058823493</c:v>
                </c:pt>
                <c:pt idx="86">
                  <c:v>0.53488372093023218</c:v>
                </c:pt>
                <c:pt idx="87">
                  <c:v>0.52873563218390773</c:v>
                </c:pt>
                <c:pt idx="88">
                  <c:v>0.52272727272727237</c:v>
                </c:pt>
                <c:pt idx="89">
                  <c:v>0.51685393258426926</c:v>
                </c:pt>
                <c:pt idx="90">
                  <c:v>0.51111111111111074</c:v>
                </c:pt>
                <c:pt idx="91">
                  <c:v>0.50549450549450514</c:v>
                </c:pt>
                <c:pt idx="92">
                  <c:v>0.49999999999999961</c:v>
                </c:pt>
                <c:pt idx="93">
                  <c:v>0.49462365591397811</c:v>
                </c:pt>
                <c:pt idx="94">
                  <c:v>0.48936170212765923</c:v>
                </c:pt>
                <c:pt idx="95">
                  <c:v>0.48421052631578915</c:v>
                </c:pt>
                <c:pt idx="96">
                  <c:v>0.4791666666666663</c:v>
                </c:pt>
                <c:pt idx="97">
                  <c:v>0.47422680412371099</c:v>
                </c:pt>
                <c:pt idx="98">
                  <c:v>0.46938775510204045</c:v>
                </c:pt>
                <c:pt idx="99">
                  <c:v>0.46464646464646431</c:v>
                </c:pt>
                <c:pt idx="100">
                  <c:v>0.45999999999999969</c:v>
                </c:pt>
                <c:pt idx="101">
                  <c:v>0.450936182727183</c:v>
                </c:pt>
                <c:pt idx="102">
                  <c:v>0.4421376393694727</c:v>
                </c:pt>
                <c:pt idx="103">
                  <c:v>0.43359411820152638</c:v>
                </c:pt>
                <c:pt idx="104">
                  <c:v>0.4252958579881651</c:v>
                </c:pt>
                <c:pt idx="105">
                  <c:v>0.41723356009070228</c:v>
                </c:pt>
                <c:pt idx="106">
                  <c:v>0.40939836240654981</c:v>
                </c:pt>
                <c:pt idx="107">
                  <c:v>0.40178181500567672</c:v>
                </c:pt>
                <c:pt idx="108">
                  <c:v>0.39437585733881969</c:v>
                </c:pt>
                <c:pt idx="109">
                  <c:v>0.38717279690261702</c:v>
                </c:pt>
                <c:pt idx="110">
                  <c:v>0.38016528925619775</c:v>
                </c:pt>
                <c:pt idx="111">
                  <c:v>0.37334631929226464</c:v>
                </c:pt>
                <c:pt idx="112">
                  <c:v>0.36670918367346883</c:v>
                </c:pt>
                <c:pt idx="113">
                  <c:v>0.36024747435194565</c:v>
                </c:pt>
                <c:pt idx="114">
                  <c:v>0.35395506309633679</c:v>
                </c:pt>
                <c:pt idx="115">
                  <c:v>0.34782608695652123</c:v>
                </c:pt>
                <c:pt idx="116">
                  <c:v>0.34185493460166416</c:v>
                </c:pt>
                <c:pt idx="117">
                  <c:v>0.33603623347213035</c:v>
                </c:pt>
                <c:pt idx="118">
                  <c:v>0.33036483769031838</c:v>
                </c:pt>
                <c:pt idx="119">
                  <c:v>0.32483581667961253</c:v>
                </c:pt>
                <c:pt idx="120">
                  <c:v>0.32000000000000006</c:v>
                </c:pt>
                <c:pt idx="121">
                  <c:v>0.32000000000000006</c:v>
                </c:pt>
                <c:pt idx="122">
                  <c:v>0.32000000000000006</c:v>
                </c:pt>
                <c:pt idx="123">
                  <c:v>0.32000000000000006</c:v>
                </c:pt>
                <c:pt idx="124">
                  <c:v>0.32000000000000006</c:v>
                </c:pt>
                <c:pt idx="125">
                  <c:v>0.32000000000000006</c:v>
                </c:pt>
                <c:pt idx="126">
                  <c:v>0.32000000000000006</c:v>
                </c:pt>
                <c:pt idx="127">
                  <c:v>0.32000000000000006</c:v>
                </c:pt>
                <c:pt idx="128">
                  <c:v>0.32000000000000006</c:v>
                </c:pt>
                <c:pt idx="129">
                  <c:v>0.32000000000000006</c:v>
                </c:pt>
                <c:pt idx="130">
                  <c:v>0.32000000000000006</c:v>
                </c:pt>
                <c:pt idx="131">
                  <c:v>0.32000000000000006</c:v>
                </c:pt>
                <c:pt idx="132">
                  <c:v>0.32000000000000006</c:v>
                </c:pt>
                <c:pt idx="133">
                  <c:v>0.32000000000000006</c:v>
                </c:pt>
                <c:pt idx="134">
                  <c:v>0.32000000000000006</c:v>
                </c:pt>
                <c:pt idx="135">
                  <c:v>0.32000000000000006</c:v>
                </c:pt>
                <c:pt idx="136">
                  <c:v>0.32000000000000006</c:v>
                </c:pt>
                <c:pt idx="137">
                  <c:v>0.32000000000000006</c:v>
                </c:pt>
                <c:pt idx="138">
                  <c:v>0.32000000000000006</c:v>
                </c:pt>
                <c:pt idx="139">
                  <c:v>0.32000000000000006</c:v>
                </c:pt>
                <c:pt idx="140">
                  <c:v>0.32000000000000006</c:v>
                </c:pt>
                <c:pt idx="141">
                  <c:v>0.32000000000000006</c:v>
                </c:pt>
                <c:pt idx="142">
                  <c:v>0.32000000000000006</c:v>
                </c:pt>
                <c:pt idx="143">
                  <c:v>0.32000000000000006</c:v>
                </c:pt>
                <c:pt idx="144">
                  <c:v>0.32000000000000006</c:v>
                </c:pt>
                <c:pt idx="145">
                  <c:v>0.32000000000000006</c:v>
                </c:pt>
                <c:pt idx="146">
                  <c:v>0.32000000000000006</c:v>
                </c:pt>
                <c:pt idx="147">
                  <c:v>0.32000000000000006</c:v>
                </c:pt>
                <c:pt idx="148">
                  <c:v>0.32000000000000006</c:v>
                </c:pt>
                <c:pt idx="149">
                  <c:v>0.32000000000000006</c:v>
                </c:pt>
                <c:pt idx="150">
                  <c:v>0.32000000000000006</c:v>
                </c:pt>
                <c:pt idx="151">
                  <c:v>0.32000000000000006</c:v>
                </c:pt>
                <c:pt idx="152">
                  <c:v>0.32000000000000006</c:v>
                </c:pt>
                <c:pt idx="153">
                  <c:v>0.32000000000000006</c:v>
                </c:pt>
                <c:pt idx="154">
                  <c:v>0.32000000000000006</c:v>
                </c:pt>
                <c:pt idx="155">
                  <c:v>0.32000000000000006</c:v>
                </c:pt>
                <c:pt idx="156">
                  <c:v>0.32000000000000006</c:v>
                </c:pt>
                <c:pt idx="157">
                  <c:v>0.32000000000000006</c:v>
                </c:pt>
                <c:pt idx="158">
                  <c:v>0.32000000000000006</c:v>
                </c:pt>
                <c:pt idx="159">
                  <c:v>0.32000000000000006</c:v>
                </c:pt>
                <c:pt idx="160">
                  <c:v>0.32000000000000006</c:v>
                </c:pt>
                <c:pt idx="161">
                  <c:v>0.32000000000000006</c:v>
                </c:pt>
                <c:pt idx="162">
                  <c:v>0.32000000000000006</c:v>
                </c:pt>
                <c:pt idx="163">
                  <c:v>0.32000000000000006</c:v>
                </c:pt>
                <c:pt idx="164">
                  <c:v>0.32000000000000006</c:v>
                </c:pt>
                <c:pt idx="165">
                  <c:v>0.32000000000000006</c:v>
                </c:pt>
                <c:pt idx="166">
                  <c:v>0.32000000000000006</c:v>
                </c:pt>
                <c:pt idx="167">
                  <c:v>0.32000000000000006</c:v>
                </c:pt>
                <c:pt idx="168">
                  <c:v>0.32000000000000006</c:v>
                </c:pt>
                <c:pt idx="169">
                  <c:v>0.32000000000000006</c:v>
                </c:pt>
                <c:pt idx="170">
                  <c:v>0.32000000000000006</c:v>
                </c:pt>
                <c:pt idx="171">
                  <c:v>0.32000000000000006</c:v>
                </c:pt>
                <c:pt idx="172">
                  <c:v>0.32000000000000006</c:v>
                </c:pt>
                <c:pt idx="173">
                  <c:v>0.32000000000000006</c:v>
                </c:pt>
                <c:pt idx="174">
                  <c:v>0.32000000000000006</c:v>
                </c:pt>
                <c:pt idx="175">
                  <c:v>0.32000000000000006</c:v>
                </c:pt>
                <c:pt idx="176">
                  <c:v>0.32000000000000006</c:v>
                </c:pt>
                <c:pt idx="177">
                  <c:v>0.32000000000000006</c:v>
                </c:pt>
                <c:pt idx="178">
                  <c:v>0.32000000000000006</c:v>
                </c:pt>
                <c:pt idx="179">
                  <c:v>0.32000000000000006</c:v>
                </c:pt>
                <c:pt idx="180">
                  <c:v>0.32000000000000006</c:v>
                </c:pt>
                <c:pt idx="181">
                  <c:v>0.32000000000000006</c:v>
                </c:pt>
                <c:pt idx="182">
                  <c:v>0.32000000000000006</c:v>
                </c:pt>
                <c:pt idx="183">
                  <c:v>0.32000000000000006</c:v>
                </c:pt>
                <c:pt idx="184">
                  <c:v>0.32000000000000006</c:v>
                </c:pt>
                <c:pt idx="185">
                  <c:v>0.32000000000000006</c:v>
                </c:pt>
                <c:pt idx="186">
                  <c:v>0.32000000000000006</c:v>
                </c:pt>
                <c:pt idx="187">
                  <c:v>0.32000000000000006</c:v>
                </c:pt>
                <c:pt idx="188">
                  <c:v>0.32000000000000006</c:v>
                </c:pt>
                <c:pt idx="189">
                  <c:v>0.32000000000000006</c:v>
                </c:pt>
                <c:pt idx="190">
                  <c:v>0.32000000000000006</c:v>
                </c:pt>
                <c:pt idx="191">
                  <c:v>0.32000000000000006</c:v>
                </c:pt>
                <c:pt idx="192">
                  <c:v>0.32000000000000006</c:v>
                </c:pt>
                <c:pt idx="193">
                  <c:v>0.32000000000000006</c:v>
                </c:pt>
                <c:pt idx="194">
                  <c:v>0.32000000000000006</c:v>
                </c:pt>
                <c:pt idx="195">
                  <c:v>0.32000000000000006</c:v>
                </c:pt>
                <c:pt idx="196">
                  <c:v>0.32000000000000006</c:v>
                </c:pt>
                <c:pt idx="197">
                  <c:v>0.32000000000000006</c:v>
                </c:pt>
                <c:pt idx="198">
                  <c:v>0.32000000000000006</c:v>
                </c:pt>
                <c:pt idx="199">
                  <c:v>0.32000000000000006</c:v>
                </c:pt>
                <c:pt idx="200">
                  <c:v>0.32000000000000006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FB-4EB9-8D61-CDF92234C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312607"/>
        <c:axId val="1490130495"/>
      </c:scatterChart>
      <c:valAx>
        <c:axId val="1610312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0130495"/>
        <c:crosses val="autoZero"/>
        <c:crossBetween val="midCat"/>
      </c:valAx>
      <c:valAx>
        <c:axId val="149013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0312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MethodeForceLatérale!$N$41:$N$45</c:f>
              <c:numCache>
                <c:formatCode>General</c:formatCode>
                <c:ptCount val="5"/>
                <c:pt idx="0">
                  <c:v>0</c:v>
                </c:pt>
                <c:pt idx="1">
                  <c:v>0.40389610389610392</c:v>
                </c:pt>
                <c:pt idx="2">
                  <c:v>0.70519480519480515</c:v>
                </c:pt>
                <c:pt idx="3">
                  <c:v>0.90389610389610386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0F-4F02-BB5E-69CA3B60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1249615"/>
        <c:axId val="1264324831"/>
      </c:scatterChart>
      <c:valAx>
        <c:axId val="1421249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324831"/>
        <c:crosses val="autoZero"/>
        <c:crossBetween val="midCat"/>
      </c:valAx>
      <c:valAx>
        <c:axId val="126432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249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6062992125988"/>
          <c:y val="2.8252405949256341E-2"/>
          <c:w val="0.78951115485564305"/>
          <c:h val="0.87891586468358118"/>
        </c:manualLayout>
      </c:layout>
      <c:scatterChart>
        <c:scatterStyle val="smoothMarker"/>
        <c:varyColors val="0"/>
        <c:ser>
          <c:idx val="0"/>
          <c:order val="0"/>
          <c:tx>
            <c:v>Spectre Elastique</c:v>
          </c:tx>
          <c:marker>
            <c:symbol val="none"/>
          </c:marker>
          <c:xVal>
            <c:numRef>
              <c:f>SpectreElastique!$C$14:$C$416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SpectreElastique!$D$14:$D$416</c:f>
              <c:numCache>
                <c:formatCode>General</c:formatCode>
                <c:ptCount val="403"/>
                <c:pt idx="0">
                  <c:v>1.1499999999999999</c:v>
                </c:pt>
                <c:pt idx="1">
                  <c:v>1.2362499999999998</c:v>
                </c:pt>
                <c:pt idx="2">
                  <c:v>1.3224999999999998</c:v>
                </c:pt>
                <c:pt idx="3">
                  <c:v>1.4087499999999999</c:v>
                </c:pt>
                <c:pt idx="4">
                  <c:v>1.4949999999999999</c:v>
                </c:pt>
                <c:pt idx="5">
                  <c:v>1.5812499999999998</c:v>
                </c:pt>
                <c:pt idx="6">
                  <c:v>1.6674999999999998</c:v>
                </c:pt>
                <c:pt idx="7">
                  <c:v>1.7537499999999997</c:v>
                </c:pt>
                <c:pt idx="8">
                  <c:v>1.8399999999999999</c:v>
                </c:pt>
                <c:pt idx="9">
                  <c:v>1.9262499999999996</c:v>
                </c:pt>
                <c:pt idx="10">
                  <c:v>2.0124999999999997</c:v>
                </c:pt>
                <c:pt idx="11">
                  <c:v>2.0987499999999999</c:v>
                </c:pt>
                <c:pt idx="12">
                  <c:v>2.1849999999999996</c:v>
                </c:pt>
                <c:pt idx="13">
                  <c:v>2.2712499999999993</c:v>
                </c:pt>
                <c:pt idx="14">
                  <c:v>2.3574999999999995</c:v>
                </c:pt>
                <c:pt idx="15">
                  <c:v>2.4437499999999996</c:v>
                </c:pt>
                <c:pt idx="16">
                  <c:v>2.5299999999999998</c:v>
                </c:pt>
                <c:pt idx="17">
                  <c:v>2.6162499999999995</c:v>
                </c:pt>
                <c:pt idx="18">
                  <c:v>2.7024999999999997</c:v>
                </c:pt>
                <c:pt idx="19">
                  <c:v>2.7887499999999994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2.875</c:v>
                </c:pt>
                <c:pt idx="26">
                  <c:v>2.875</c:v>
                </c:pt>
                <c:pt idx="27">
                  <c:v>2.875</c:v>
                </c:pt>
                <c:pt idx="28">
                  <c:v>2.875</c:v>
                </c:pt>
                <c:pt idx="29">
                  <c:v>2.875</c:v>
                </c:pt>
                <c:pt idx="30">
                  <c:v>2.875</c:v>
                </c:pt>
                <c:pt idx="31">
                  <c:v>2.875</c:v>
                </c:pt>
                <c:pt idx="32">
                  <c:v>2.875</c:v>
                </c:pt>
                <c:pt idx="33">
                  <c:v>2.875</c:v>
                </c:pt>
                <c:pt idx="34">
                  <c:v>2.875</c:v>
                </c:pt>
                <c:pt idx="35">
                  <c:v>2.875</c:v>
                </c:pt>
                <c:pt idx="36">
                  <c:v>2.875</c:v>
                </c:pt>
                <c:pt idx="37">
                  <c:v>2.875</c:v>
                </c:pt>
                <c:pt idx="38">
                  <c:v>2.875</c:v>
                </c:pt>
                <c:pt idx="39">
                  <c:v>2.875</c:v>
                </c:pt>
                <c:pt idx="40">
                  <c:v>2.875</c:v>
                </c:pt>
                <c:pt idx="41">
                  <c:v>2.875</c:v>
                </c:pt>
                <c:pt idx="42">
                  <c:v>2.875</c:v>
                </c:pt>
                <c:pt idx="43">
                  <c:v>2.875</c:v>
                </c:pt>
                <c:pt idx="44">
                  <c:v>2.875</c:v>
                </c:pt>
                <c:pt idx="45">
                  <c:v>2.875</c:v>
                </c:pt>
                <c:pt idx="46">
                  <c:v>2.875</c:v>
                </c:pt>
                <c:pt idx="47">
                  <c:v>2.875</c:v>
                </c:pt>
                <c:pt idx="48">
                  <c:v>2.875</c:v>
                </c:pt>
                <c:pt idx="49">
                  <c:v>2.875</c:v>
                </c:pt>
                <c:pt idx="50">
                  <c:v>2.875</c:v>
                </c:pt>
                <c:pt idx="51">
                  <c:v>2.875</c:v>
                </c:pt>
                <c:pt idx="52">
                  <c:v>2.875</c:v>
                </c:pt>
                <c:pt idx="53">
                  <c:v>2.875</c:v>
                </c:pt>
                <c:pt idx="54">
                  <c:v>2.875</c:v>
                </c:pt>
                <c:pt idx="55">
                  <c:v>2.875</c:v>
                </c:pt>
                <c:pt idx="56">
                  <c:v>2.875</c:v>
                </c:pt>
                <c:pt idx="57">
                  <c:v>2.875</c:v>
                </c:pt>
                <c:pt idx="58">
                  <c:v>2.875</c:v>
                </c:pt>
                <c:pt idx="59">
                  <c:v>2.875</c:v>
                </c:pt>
                <c:pt idx="60">
                  <c:v>2.8749999999999982</c:v>
                </c:pt>
                <c:pt idx="61">
                  <c:v>2.8278688524590145</c:v>
                </c:pt>
                <c:pt idx="62">
                  <c:v>2.7822580645161272</c:v>
                </c:pt>
                <c:pt idx="63">
                  <c:v>2.7380952380952364</c:v>
                </c:pt>
                <c:pt idx="64">
                  <c:v>2.6953124999999982</c:v>
                </c:pt>
                <c:pt idx="65">
                  <c:v>2.6538461538461524</c:v>
                </c:pt>
                <c:pt idx="66">
                  <c:v>2.613636363636362</c:v>
                </c:pt>
                <c:pt idx="67">
                  <c:v>2.57462686567164</c:v>
                </c:pt>
                <c:pt idx="68">
                  <c:v>2.5367647058823515</c:v>
                </c:pt>
                <c:pt idx="69">
                  <c:v>2.4999999999999982</c:v>
                </c:pt>
                <c:pt idx="70">
                  <c:v>2.4642857142857126</c:v>
                </c:pt>
                <c:pt idx="71">
                  <c:v>2.4295774647887307</c:v>
                </c:pt>
                <c:pt idx="72">
                  <c:v>2.3958333333333317</c:v>
                </c:pt>
                <c:pt idx="73">
                  <c:v>2.3630136986301356</c:v>
                </c:pt>
                <c:pt idx="74">
                  <c:v>2.3310810810810794</c:v>
                </c:pt>
                <c:pt idx="75">
                  <c:v>2.2999999999999985</c:v>
                </c:pt>
                <c:pt idx="76">
                  <c:v>2.2697368421052615</c:v>
                </c:pt>
                <c:pt idx="77">
                  <c:v>2.2402597402597388</c:v>
                </c:pt>
                <c:pt idx="78">
                  <c:v>2.2115384615384599</c:v>
                </c:pt>
                <c:pt idx="79">
                  <c:v>2.1835443037974667</c:v>
                </c:pt>
                <c:pt idx="80">
                  <c:v>2.1562499999999987</c:v>
                </c:pt>
                <c:pt idx="81">
                  <c:v>2.129629629629628</c:v>
                </c:pt>
                <c:pt idx="82">
                  <c:v>2.1036585365853644</c:v>
                </c:pt>
                <c:pt idx="83">
                  <c:v>2.0783132530120469</c:v>
                </c:pt>
                <c:pt idx="84">
                  <c:v>2.053571428571427</c:v>
                </c:pt>
                <c:pt idx="85">
                  <c:v>2.0294117647058809</c:v>
                </c:pt>
                <c:pt idx="86">
                  <c:v>2.0058139534883708</c:v>
                </c:pt>
                <c:pt idx="87">
                  <c:v>1.9827586206896537</c:v>
                </c:pt>
                <c:pt idx="88">
                  <c:v>1.9602272727272714</c:v>
                </c:pt>
                <c:pt idx="89">
                  <c:v>1.9382022471910099</c:v>
                </c:pt>
                <c:pt idx="90">
                  <c:v>1.9166666666666652</c:v>
                </c:pt>
                <c:pt idx="91">
                  <c:v>1.8956043956043942</c:v>
                </c:pt>
                <c:pt idx="92">
                  <c:v>1.8749999999999987</c:v>
                </c:pt>
                <c:pt idx="93">
                  <c:v>1.8548387096774179</c:v>
                </c:pt>
                <c:pt idx="94">
                  <c:v>1.835106382978722</c:v>
                </c:pt>
                <c:pt idx="95">
                  <c:v>1.8157894736842093</c:v>
                </c:pt>
                <c:pt idx="96">
                  <c:v>1.7968749999999987</c:v>
                </c:pt>
                <c:pt idx="97">
                  <c:v>1.7783505154639163</c:v>
                </c:pt>
                <c:pt idx="98">
                  <c:v>1.7602040816326519</c:v>
                </c:pt>
                <c:pt idx="99">
                  <c:v>1.7424242424242411</c:v>
                </c:pt>
                <c:pt idx="100">
                  <c:v>1.7249999999999988</c:v>
                </c:pt>
                <c:pt idx="101">
                  <c:v>1.7079207920792066</c:v>
                </c:pt>
                <c:pt idx="102">
                  <c:v>1.6911764705882339</c:v>
                </c:pt>
                <c:pt idx="103">
                  <c:v>1.6747572815533969</c:v>
                </c:pt>
                <c:pt idx="104">
                  <c:v>1.6586538461538449</c:v>
                </c:pt>
                <c:pt idx="105">
                  <c:v>1.6428571428571417</c:v>
                </c:pt>
                <c:pt idx="106">
                  <c:v>1.6273584905660365</c:v>
                </c:pt>
                <c:pt idx="107">
                  <c:v>1.6121495327102791</c:v>
                </c:pt>
                <c:pt idx="108">
                  <c:v>1.597222222222221</c:v>
                </c:pt>
                <c:pt idx="109">
                  <c:v>1.5825688073394484</c:v>
                </c:pt>
                <c:pt idx="110">
                  <c:v>1.568181818181817</c:v>
                </c:pt>
                <c:pt idx="111">
                  <c:v>1.5540540540540528</c:v>
                </c:pt>
                <c:pt idx="112">
                  <c:v>1.5401785714285703</c:v>
                </c:pt>
                <c:pt idx="113">
                  <c:v>1.5265486725663706</c:v>
                </c:pt>
                <c:pt idx="114">
                  <c:v>1.5131578947368409</c:v>
                </c:pt>
                <c:pt idx="115">
                  <c:v>1.4999999999999989</c:v>
                </c:pt>
                <c:pt idx="116">
                  <c:v>1.4870689655172402</c:v>
                </c:pt>
                <c:pt idx="117">
                  <c:v>1.4743589743589731</c:v>
                </c:pt>
                <c:pt idx="118">
                  <c:v>1.4618644067796598</c:v>
                </c:pt>
                <c:pt idx="119">
                  <c:v>1.449579831932772</c:v>
                </c:pt>
                <c:pt idx="120">
                  <c:v>1.4374999999999989</c:v>
                </c:pt>
                <c:pt idx="121">
                  <c:v>1.4256198347107427</c:v>
                </c:pt>
                <c:pt idx="122">
                  <c:v>1.413934426229507</c:v>
                </c:pt>
                <c:pt idx="123">
                  <c:v>1.4024390243902427</c:v>
                </c:pt>
                <c:pt idx="124">
                  <c:v>1.3911290322580634</c:v>
                </c:pt>
                <c:pt idx="125">
                  <c:v>1.379999999999999</c:v>
                </c:pt>
                <c:pt idx="126">
                  <c:v>1.369047619047618</c:v>
                </c:pt>
                <c:pt idx="127">
                  <c:v>1.358267716535432</c:v>
                </c:pt>
                <c:pt idx="128">
                  <c:v>1.3476562499999989</c:v>
                </c:pt>
                <c:pt idx="129">
                  <c:v>1.3372093023255804</c:v>
                </c:pt>
                <c:pt idx="130">
                  <c:v>1.3269230769230758</c:v>
                </c:pt>
                <c:pt idx="131">
                  <c:v>1.31679389312977</c:v>
                </c:pt>
                <c:pt idx="132">
                  <c:v>1.3068181818181808</c:v>
                </c:pt>
                <c:pt idx="133">
                  <c:v>1.2969924812030065</c:v>
                </c:pt>
                <c:pt idx="134">
                  <c:v>1.2873134328358198</c:v>
                </c:pt>
                <c:pt idx="135">
                  <c:v>1.2777777777777768</c:v>
                </c:pt>
                <c:pt idx="136">
                  <c:v>1.2683823529411755</c:v>
                </c:pt>
                <c:pt idx="137">
                  <c:v>1.2591240875912399</c:v>
                </c:pt>
                <c:pt idx="138">
                  <c:v>1.2499999999999989</c:v>
                </c:pt>
                <c:pt idx="139">
                  <c:v>1.2410071942446033</c:v>
                </c:pt>
                <c:pt idx="140">
                  <c:v>1.2321428571428561</c:v>
                </c:pt>
                <c:pt idx="141">
                  <c:v>1.223404255319148</c:v>
                </c:pt>
                <c:pt idx="142">
                  <c:v>1.2147887323943651</c:v>
                </c:pt>
                <c:pt idx="143">
                  <c:v>1.2062937062937054</c:v>
                </c:pt>
                <c:pt idx="144">
                  <c:v>1.1979166666666656</c:v>
                </c:pt>
                <c:pt idx="145">
                  <c:v>1.189655172413792</c:v>
                </c:pt>
                <c:pt idx="146">
                  <c:v>1.1815068493150676</c:v>
                </c:pt>
                <c:pt idx="147">
                  <c:v>1.173469387755101</c:v>
                </c:pt>
                <c:pt idx="148">
                  <c:v>1.1655405405405397</c:v>
                </c:pt>
                <c:pt idx="149">
                  <c:v>1.1577181208053682</c:v>
                </c:pt>
                <c:pt idx="150">
                  <c:v>1.149999999999999</c:v>
                </c:pt>
                <c:pt idx="151">
                  <c:v>1.142384105960264</c:v>
                </c:pt>
                <c:pt idx="152">
                  <c:v>1.1348684210526307</c:v>
                </c:pt>
                <c:pt idx="153">
                  <c:v>1.127450980392156</c:v>
                </c:pt>
                <c:pt idx="154">
                  <c:v>1.1201298701298692</c:v>
                </c:pt>
                <c:pt idx="155">
                  <c:v>1.1129032258064506</c:v>
                </c:pt>
                <c:pt idx="156">
                  <c:v>1.1057692307692299</c:v>
                </c:pt>
                <c:pt idx="157">
                  <c:v>1.0987261146496807</c:v>
                </c:pt>
                <c:pt idx="158">
                  <c:v>1.0917721518987333</c:v>
                </c:pt>
                <c:pt idx="159">
                  <c:v>1.0849056603773577</c:v>
                </c:pt>
                <c:pt idx="160">
                  <c:v>1.0781249999999991</c:v>
                </c:pt>
                <c:pt idx="161">
                  <c:v>1.0714285714285705</c:v>
                </c:pt>
                <c:pt idx="162">
                  <c:v>1.064814814814814</c:v>
                </c:pt>
                <c:pt idx="163">
                  <c:v>1.0582822085889563</c:v>
                </c:pt>
                <c:pt idx="164">
                  <c:v>1.051829268292682</c:v>
                </c:pt>
                <c:pt idx="165">
                  <c:v>1.0454545454545445</c:v>
                </c:pt>
                <c:pt idx="166">
                  <c:v>1.0391566265060233</c:v>
                </c:pt>
                <c:pt idx="167">
                  <c:v>1.0329341317365262</c:v>
                </c:pt>
                <c:pt idx="168">
                  <c:v>1.0267857142857135</c:v>
                </c:pt>
                <c:pt idx="169">
                  <c:v>1.0207100591715967</c:v>
                </c:pt>
                <c:pt idx="170">
                  <c:v>1.0147058823529402</c:v>
                </c:pt>
                <c:pt idx="171">
                  <c:v>1.0087719298245605</c:v>
                </c:pt>
                <c:pt idx="172">
                  <c:v>1.0029069767441852</c:v>
                </c:pt>
                <c:pt idx="173">
                  <c:v>0.99710982658959457</c:v>
                </c:pt>
                <c:pt idx="174">
                  <c:v>0.99137931034482674</c:v>
                </c:pt>
                <c:pt idx="175">
                  <c:v>0.98571428571428488</c:v>
                </c:pt>
                <c:pt idx="176">
                  <c:v>0.98011363636363558</c:v>
                </c:pt>
                <c:pt idx="177">
                  <c:v>0.97457627118643986</c:v>
                </c:pt>
                <c:pt idx="178">
                  <c:v>0.96910112359550482</c:v>
                </c:pt>
                <c:pt idx="179">
                  <c:v>0.96368715083798806</c:v>
                </c:pt>
                <c:pt idx="180">
                  <c:v>0.95833333333333248</c:v>
                </c:pt>
                <c:pt idx="181">
                  <c:v>0.95303867403314835</c:v>
                </c:pt>
                <c:pt idx="182">
                  <c:v>0.94780219780219699</c:v>
                </c:pt>
                <c:pt idx="183">
                  <c:v>0.94262295081967129</c:v>
                </c:pt>
                <c:pt idx="184">
                  <c:v>0.93749999999999922</c:v>
                </c:pt>
                <c:pt idx="185">
                  <c:v>0.93243243243243168</c:v>
                </c:pt>
                <c:pt idx="186">
                  <c:v>0.92741935483870885</c:v>
                </c:pt>
                <c:pt idx="187">
                  <c:v>0.92245989304812759</c:v>
                </c:pt>
                <c:pt idx="188">
                  <c:v>0.91755319148936088</c:v>
                </c:pt>
                <c:pt idx="189">
                  <c:v>0.9126984126984119</c:v>
                </c:pt>
                <c:pt idx="190">
                  <c:v>0.90789473684210453</c:v>
                </c:pt>
                <c:pt idx="191">
                  <c:v>0.90314136125654376</c:v>
                </c:pt>
                <c:pt idx="192">
                  <c:v>0.89843749999999922</c:v>
                </c:pt>
                <c:pt idx="193">
                  <c:v>0.89378238341968841</c:v>
                </c:pt>
                <c:pt idx="194">
                  <c:v>0.88917525773195805</c:v>
                </c:pt>
                <c:pt idx="195">
                  <c:v>0.88461538461538392</c:v>
                </c:pt>
                <c:pt idx="196">
                  <c:v>0.88010204081632581</c:v>
                </c:pt>
                <c:pt idx="197">
                  <c:v>0.8756345177664967</c:v>
                </c:pt>
                <c:pt idx="198">
                  <c:v>0.87121212121212044</c:v>
                </c:pt>
                <c:pt idx="199">
                  <c:v>0.86683417085427061</c:v>
                </c:pt>
                <c:pt idx="200">
                  <c:v>0.86249999999999882</c:v>
                </c:pt>
                <c:pt idx="201">
                  <c:v>0.8539392589292335</c:v>
                </c:pt>
                <c:pt idx="202">
                  <c:v>0.84550534261346844</c:v>
                </c:pt>
                <c:pt idx="203">
                  <c:v>0.83719575820815784</c:v>
                </c:pt>
                <c:pt idx="204">
                  <c:v>0.82900807381776198</c:v>
                </c:pt>
                <c:pt idx="205">
                  <c:v>0.82093991671624</c:v>
                </c:pt>
                <c:pt idx="206">
                  <c:v>0.8129889716278631</c:v>
                </c:pt>
                <c:pt idx="207">
                  <c:v>0.80515297906602257</c:v>
                </c:pt>
                <c:pt idx="208">
                  <c:v>0.79742973372781079</c:v>
                </c:pt>
                <c:pt idx="209">
                  <c:v>0.78981708294224073</c:v>
                </c:pt>
                <c:pt idx="210">
                  <c:v>0.78231292517006856</c:v>
                </c:pt>
                <c:pt idx="211">
                  <c:v>0.77491520855326779</c:v>
                </c:pt>
                <c:pt idx="212">
                  <c:v>0.76762192951228281</c:v>
                </c:pt>
                <c:pt idx="213">
                  <c:v>0.76043113138927554</c:v>
                </c:pt>
                <c:pt idx="214">
                  <c:v>0.75334090313564617</c:v>
                </c:pt>
                <c:pt idx="215">
                  <c:v>0.74634937804218626</c:v>
                </c:pt>
                <c:pt idx="216">
                  <c:v>0.73945473251028948</c:v>
                </c:pt>
                <c:pt idx="217">
                  <c:v>0.73265518486270831</c:v>
                </c:pt>
                <c:pt idx="218">
                  <c:v>0.72594899419240966</c:v>
                </c:pt>
                <c:pt idx="219">
                  <c:v>0.71933445924814077</c:v>
                </c:pt>
                <c:pt idx="220">
                  <c:v>0.71280991735537369</c:v>
                </c:pt>
                <c:pt idx="221">
                  <c:v>0.70637374337134984</c:v>
                </c:pt>
                <c:pt idx="222">
                  <c:v>0.70002434867299945</c:v>
                </c:pt>
                <c:pt idx="223">
                  <c:v>0.69376018017655905</c:v>
                </c:pt>
                <c:pt idx="224">
                  <c:v>0.68757971938775742</c:v>
                </c:pt>
                <c:pt idx="225">
                  <c:v>0.6814814814814838</c:v>
                </c:pt>
                <c:pt idx="226">
                  <c:v>0.67546401440990145</c:v>
                </c:pt>
                <c:pt idx="227">
                  <c:v>0.66952589803800056</c:v>
                </c:pt>
                <c:pt idx="228">
                  <c:v>0.6636657433056351</c:v>
                </c:pt>
                <c:pt idx="229">
                  <c:v>0.65788219141511683</c:v>
                </c:pt>
                <c:pt idx="230">
                  <c:v>0.65217391304348105</c:v>
                </c:pt>
                <c:pt idx="231">
                  <c:v>0.64653960757857154</c:v>
                </c:pt>
                <c:pt idx="232">
                  <c:v>0.64097800237812419</c:v>
                </c:pt>
                <c:pt idx="233">
                  <c:v>0.63548785205106306</c:v>
                </c:pt>
                <c:pt idx="234">
                  <c:v>0.63006793776024861</c:v>
                </c:pt>
                <c:pt idx="235">
                  <c:v>0.6247170665459516</c:v>
                </c:pt>
                <c:pt idx="236">
                  <c:v>0.61943407066935119</c:v>
                </c:pt>
                <c:pt idx="237">
                  <c:v>0.6142178069753812</c:v>
                </c:pt>
                <c:pt idx="238">
                  <c:v>0.60906715627427788</c:v>
                </c:pt>
                <c:pt idx="239">
                  <c:v>0.60398102274120202</c:v>
                </c:pt>
                <c:pt idx="240">
                  <c:v>0.59895833333333692</c:v>
                </c:pt>
                <c:pt idx="241">
                  <c:v>0.59399803722388067</c:v>
                </c:pt>
                <c:pt idx="242">
                  <c:v>0.58909910525237708</c:v>
                </c:pt>
                <c:pt idx="243">
                  <c:v>0.5842605293908486</c:v>
                </c:pt>
                <c:pt idx="244">
                  <c:v>0.57948132222521209</c:v>
                </c:pt>
                <c:pt idx="245">
                  <c:v>0.57476051645148241</c:v>
                </c:pt>
                <c:pt idx="246">
                  <c:v>0.57009716438628188</c:v>
                </c:pt>
                <c:pt idx="247">
                  <c:v>0.56549033749119382</c:v>
                </c:pt>
                <c:pt idx="248">
                  <c:v>0.56093912591051387</c:v>
                </c:pt>
                <c:pt idx="249">
                  <c:v>0.55644263802197147</c:v>
                </c:pt>
                <c:pt idx="250">
                  <c:v>0.55200000000000404</c:v>
                </c:pt>
                <c:pt idx="251">
                  <c:v>0.5476103553911883</c:v>
                </c:pt>
                <c:pt idx="252">
                  <c:v>0.54327286470144032</c:v>
                </c:pt>
                <c:pt idx="253">
                  <c:v>0.53898670499461432</c:v>
                </c:pt>
                <c:pt idx="254">
                  <c:v>0.53475106950214324</c:v>
                </c:pt>
                <c:pt idx="255">
                  <c:v>0.53056516724337222</c:v>
                </c:pt>
                <c:pt idx="256">
                  <c:v>0.52642822265625433</c:v>
                </c:pt>
                <c:pt idx="257">
                  <c:v>0.5223394752380851</c:v>
                </c:pt>
                <c:pt idx="258">
                  <c:v>0.51829817919596621</c:v>
                </c:pt>
                <c:pt idx="259">
                  <c:v>0.51430360310669632</c:v>
                </c:pt>
                <c:pt idx="260">
                  <c:v>0.51035502958580325</c:v>
                </c:pt>
                <c:pt idx="261">
                  <c:v>0.50645175496543371</c:v>
                </c:pt>
                <c:pt idx="262">
                  <c:v>0.5025930889808331</c:v>
                </c:pt>
                <c:pt idx="263">
                  <c:v>0.49877835446515512</c:v>
                </c:pt>
                <c:pt idx="264">
                  <c:v>0.49500688705234619</c:v>
                </c:pt>
                <c:pt idx="265">
                  <c:v>0.49127803488786509</c:v>
                </c:pt>
                <c:pt idx="266">
                  <c:v>0.48759115834699995</c:v>
                </c:pt>
                <c:pt idx="267">
                  <c:v>0.48394562976055677</c:v>
                </c:pt>
                <c:pt idx="268">
                  <c:v>0.48034083314769904</c:v>
                </c:pt>
                <c:pt idx="269">
                  <c:v>0.4767761639557267</c:v>
                </c:pt>
                <c:pt idx="270">
                  <c:v>0.47325102880658909</c:v>
                </c:pt>
                <c:pt idx="271">
                  <c:v>0.46976484524993323</c:v>
                </c:pt>
                <c:pt idx="272">
                  <c:v>0.46631704152249609</c:v>
                </c:pt>
                <c:pt idx="273">
                  <c:v>0.46290705631365453</c:v>
                </c:pt>
                <c:pt idx="274">
                  <c:v>0.45953433853695402</c:v>
                </c:pt>
                <c:pt idx="275">
                  <c:v>0.45619834710744284</c:v>
                </c:pt>
                <c:pt idx="276">
                  <c:v>0.45289855072464252</c:v>
                </c:pt>
                <c:pt idx="277">
                  <c:v>0.44963442766099354</c:v>
                </c:pt>
                <c:pt idx="278">
                  <c:v>0.44640546555561794</c:v>
                </c:pt>
                <c:pt idx="279">
                  <c:v>0.44321116121324727</c:v>
                </c:pt>
                <c:pt idx="280">
                  <c:v>0.44005102040816818</c:v>
                </c:pt>
                <c:pt idx="281">
                  <c:v>0.43692455769304323</c:v>
                </c:pt>
                <c:pt idx="282">
                  <c:v>0.43383129621246908</c:v>
                </c:pt>
                <c:pt idx="283">
                  <c:v>0.43077076752113763</c:v>
                </c:pt>
                <c:pt idx="284">
                  <c:v>0.42774251140647196</c:v>
                </c:pt>
                <c:pt idx="285">
                  <c:v>0.42474607571560974</c:v>
                </c:pt>
                <c:pt idx="286">
                  <c:v>0.42178101618661556</c:v>
                </c:pt>
                <c:pt idx="287">
                  <c:v>0.41884689628380112</c:v>
                </c:pt>
                <c:pt idx="288">
                  <c:v>0.41594328703704203</c:v>
                </c:pt>
                <c:pt idx="289">
                  <c:v>0.41306976688497998</c:v>
                </c:pt>
                <c:pt idx="290">
                  <c:v>0.4102259215220026</c:v>
                </c:pt>
                <c:pt idx="291">
                  <c:v>0.40741134374889793</c:v>
                </c:pt>
                <c:pt idx="292">
                  <c:v>0.40462563332708323</c:v>
                </c:pt>
                <c:pt idx="293">
                  <c:v>0.4018683968363107</c:v>
                </c:pt>
                <c:pt idx="294">
                  <c:v>0.39913924753575408</c:v>
                </c:pt>
                <c:pt idx="295">
                  <c:v>0.39643780522838767</c:v>
                </c:pt>
                <c:pt idx="296">
                  <c:v>0.3937636961285661</c:v>
                </c:pt>
                <c:pt idx="297">
                  <c:v>0.39111655273271945</c:v>
                </c:pt>
                <c:pt idx="298">
                  <c:v>0.38849601369308201</c:v>
                </c:pt>
                <c:pt idx="299">
                  <c:v>0.38590172369437092</c:v>
                </c:pt>
                <c:pt idx="300">
                  <c:v>0.38333333333333847</c:v>
                </c:pt>
                <c:pt idx="301">
                  <c:v>0.38079049900111989</c:v>
                </c:pt>
                <c:pt idx="302">
                  <c:v>0.37827288276830467</c:v>
                </c:pt>
                <c:pt idx="303">
                  <c:v>0.3757801522726581</c:v>
                </c:pt>
                <c:pt idx="304">
                  <c:v>0.37331198060942333</c:v>
                </c:pt>
                <c:pt idx="305">
                  <c:v>0.37086804622413838</c:v>
                </c:pt>
                <c:pt idx="306">
                  <c:v>0.36844803280789945</c:v>
                </c:pt>
                <c:pt idx="307">
                  <c:v>0.36605162919500983</c:v>
                </c:pt>
                <c:pt idx="308">
                  <c:v>0.36367852926294991</c:v>
                </c:pt>
                <c:pt idx="309">
                  <c:v>0.36132843183461094</c:v>
                </c:pt>
                <c:pt idx="310">
                  <c:v>0.35900104058273141</c:v>
                </c:pt>
                <c:pt idx="311">
                  <c:v>0.35669606393648218</c:v>
                </c:pt>
                <c:pt idx="312">
                  <c:v>0.35441321499014317</c:v>
                </c:pt>
                <c:pt idx="313">
                  <c:v>0.35215221141381969</c:v>
                </c:pt>
                <c:pt idx="314">
                  <c:v>0.34991277536614568</c:v>
                </c:pt>
                <c:pt idx="315">
                  <c:v>0.3476946334089242</c:v>
                </c:pt>
                <c:pt idx="316">
                  <c:v>0.34549751642365512</c:v>
                </c:pt>
                <c:pt idx="317">
                  <c:v>0.34332115952990389</c:v>
                </c:pt>
                <c:pt idx="318">
                  <c:v>0.34116530200546374</c:v>
                </c:pt>
                <c:pt idx="319">
                  <c:v>0.33902968720826754</c:v>
                </c:pt>
                <c:pt idx="320">
                  <c:v>0.33691406250000505</c:v>
                </c:pt>
                <c:pt idx="321">
                  <c:v>0.33481817917140283</c:v>
                </c:pt>
                <c:pt idx="322">
                  <c:v>0.33274179236912665</c:v>
                </c:pt>
                <c:pt idx="323">
                  <c:v>0.33068466102426491</c:v>
                </c:pt>
                <c:pt idx="324">
                  <c:v>0.32864654778235536</c:v>
                </c:pt>
                <c:pt idx="325">
                  <c:v>0.32662721893491631</c:v>
                </c:pt>
                <c:pt idx="326">
                  <c:v>0.32462644435244586</c:v>
                </c:pt>
                <c:pt idx="327">
                  <c:v>0.32264399741885308</c:v>
                </c:pt>
                <c:pt idx="328">
                  <c:v>0.32067965496728645</c:v>
                </c:pt>
                <c:pt idx="329">
                  <c:v>0.31873319721732568</c:v>
                </c:pt>
                <c:pt idx="330">
                  <c:v>0.31680440771350366</c:v>
                </c:pt>
                <c:pt idx="331">
                  <c:v>0.31489307326512678</c:v>
                </c:pt>
                <c:pt idx="332">
                  <c:v>0.31299898388736169</c:v>
                </c:pt>
                <c:pt idx="333">
                  <c:v>0.31112193274355943</c:v>
                </c:pt>
                <c:pt idx="334">
                  <c:v>0.30926171608878555</c:v>
                </c:pt>
                <c:pt idx="335">
                  <c:v>0.30741813321452943</c:v>
                </c:pt>
                <c:pt idx="336">
                  <c:v>0.30559098639456284</c:v>
                </c:pt>
                <c:pt idx="337">
                  <c:v>0.30378008083192215</c:v>
                </c:pt>
                <c:pt idx="338">
                  <c:v>0.30198522460698651</c:v>
                </c:pt>
                <c:pt idx="339">
                  <c:v>0.30020622862662671</c:v>
                </c:pt>
                <c:pt idx="340">
                  <c:v>0.29844290657439942</c:v>
                </c:pt>
                <c:pt idx="341">
                  <c:v>0.29669507486176228</c:v>
                </c:pt>
                <c:pt idx="342">
                  <c:v>0.29496255258028609</c:v>
                </c:pt>
                <c:pt idx="343">
                  <c:v>0.29324516145484097</c:v>
                </c:pt>
                <c:pt idx="344">
                  <c:v>0.29154272579773344</c:v>
                </c:pt>
                <c:pt idx="345">
                  <c:v>0.28985507246377307</c:v>
                </c:pt>
                <c:pt idx="346">
                  <c:v>0.28818203080624638</c:v>
                </c:pt>
                <c:pt idx="347">
                  <c:v>0.28652343263377816</c:v>
                </c:pt>
                <c:pt idx="348">
                  <c:v>0.28487911216805883</c:v>
                </c:pt>
                <c:pt idx="349">
                  <c:v>0.2832489060024187</c:v>
                </c:pt>
                <c:pt idx="350">
                  <c:v>0.28163265306122942</c:v>
                </c:pt>
                <c:pt idx="351">
                  <c:v>0.28003019456011402</c:v>
                </c:pt>
                <c:pt idx="352">
                  <c:v>0.27844137396694707</c:v>
                </c:pt>
                <c:pt idx="353">
                  <c:v>0.2768660369636271</c:v>
                </c:pt>
                <c:pt idx="354">
                  <c:v>0.27530403140860393</c:v>
                </c:pt>
                <c:pt idx="355">
                  <c:v>0.27375520730014374</c:v>
                </c:pt>
                <c:pt idx="356">
                  <c:v>0.27221941674031541</c:v>
                </c:pt>
                <c:pt idx="357">
                  <c:v>0.27069651389968236</c:v>
                </c:pt>
                <c:pt idx="358">
                  <c:v>0.26918635498268328</c:v>
                </c:pt>
                <c:pt idx="359">
                  <c:v>0.26768879819368735</c:v>
                </c:pt>
                <c:pt idx="360">
                  <c:v>0.26620370370370849</c:v>
                </c:pt>
                <c:pt idx="361">
                  <c:v>0.26473093361776406</c:v>
                </c:pt>
                <c:pt idx="362">
                  <c:v>0.26327035194286369</c:v>
                </c:pt>
                <c:pt idx="363">
                  <c:v>0.26182182455661523</c:v>
                </c:pt>
                <c:pt idx="364">
                  <c:v>0.26038521917643276</c:v>
                </c:pt>
                <c:pt idx="365">
                  <c:v>0.25896040532933484</c:v>
                </c:pt>
                <c:pt idx="366">
                  <c:v>0.25754725432231956</c:v>
                </c:pt>
                <c:pt idx="367">
                  <c:v>0.25614563921330352</c:v>
                </c:pt>
                <c:pt idx="368">
                  <c:v>0.25475543478261342</c:v>
                </c:pt>
                <c:pt idx="369">
                  <c:v>0.25337651750501722</c:v>
                </c:pt>
                <c:pt idx="370">
                  <c:v>0.25200876552228374</c:v>
                </c:pt>
                <c:pt idx="371">
                  <c:v>0.25065205861626005</c:v>
                </c:pt>
                <c:pt idx="372">
                  <c:v>0.24930627818245354</c:v>
                </c:pt>
                <c:pt idx="373">
                  <c:v>0.24797130720411026</c:v>
                </c:pt>
                <c:pt idx="374">
                  <c:v>0.24664703022677698</c:v>
                </c:pt>
                <c:pt idx="375">
                  <c:v>0.24533333333333804</c:v>
                </c:pt>
                <c:pt idx="376">
                  <c:v>0.24403010411951578</c:v>
                </c:pt>
                <c:pt idx="377">
                  <c:v>0.24273723166982575</c:v>
                </c:pt>
                <c:pt idx="378">
                  <c:v>0.24145460653397627</c:v>
                </c:pt>
                <c:pt idx="379">
                  <c:v>0.24018212070370343</c:v>
                </c:pt>
                <c:pt idx="380">
                  <c:v>0.23891966759003233</c:v>
                </c:pt>
                <c:pt idx="381">
                  <c:v>0.23766714200095532</c:v>
                </c:pt>
                <c:pt idx="382">
                  <c:v>0.23642444011951888</c:v>
                </c:pt>
                <c:pt idx="383">
                  <c:v>0.23519145948231071</c:v>
                </c:pt>
                <c:pt idx="384">
                  <c:v>0.23396809895833795</c:v>
                </c:pt>
                <c:pt idx="385">
                  <c:v>0.23275425872828928</c:v>
                </c:pt>
                <c:pt idx="386">
                  <c:v>0.23154984026417275</c:v>
                </c:pt>
                <c:pt idx="387">
                  <c:v>0.2303547463093209</c:v>
                </c:pt>
                <c:pt idx="388">
                  <c:v>0.22916888085875681</c:v>
                </c:pt>
                <c:pt idx="389">
                  <c:v>0.22799214913991242</c:v>
                </c:pt>
                <c:pt idx="390">
                  <c:v>0.22682445759369288</c:v>
                </c:pt>
                <c:pt idx="391">
                  <c:v>0.22566571385587936</c:v>
                </c:pt>
                <c:pt idx="392">
                  <c:v>0.22451582673886333</c:v>
                </c:pt>
                <c:pt idx="393">
                  <c:v>0.22337470621370611</c:v>
                </c:pt>
                <c:pt idx="394">
                  <c:v>0.22224226339251654</c:v>
                </c:pt>
                <c:pt idx="395">
                  <c:v>0.22111841051114051</c:v>
                </c:pt>
                <c:pt idx="396">
                  <c:v>0.2200030609121563</c:v>
                </c:pt>
                <c:pt idx="397">
                  <c:v>0.2188961290281691</c:v>
                </c:pt>
                <c:pt idx="398">
                  <c:v>0.21779753036539928</c:v>
                </c:pt>
                <c:pt idx="399">
                  <c:v>0.21670718148755791</c:v>
                </c:pt>
                <c:pt idx="400">
                  <c:v>0.21562500000000442</c:v>
                </c:pt>
                <c:pt idx="401">
                  <c:v>0.21455090453418016</c:v>
                </c:pt>
                <c:pt idx="402">
                  <c:v>0.21348481473231296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B3-49A9-84F3-1708ABCF3ECD}"/>
            </c:ext>
          </c:extLst>
        </c:ser>
        <c:ser>
          <c:idx val="1"/>
          <c:order val="1"/>
          <c:tx>
            <c:v>Spectre de calcul</c:v>
          </c:tx>
          <c:marker>
            <c:symbol val="none"/>
          </c:marker>
          <c:xVal>
            <c:numRef>
              <c:f>SpectreCalcul!$C$14:$C$416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SpectreCalcul!$D$14:$D$416</c:f>
              <c:numCache>
                <c:formatCode>General</c:formatCode>
                <c:ptCount val="403"/>
                <c:pt idx="0">
                  <c:v>0.79999999999999993</c:v>
                </c:pt>
                <c:pt idx="1">
                  <c:v>0.81333333333333324</c:v>
                </c:pt>
                <c:pt idx="2">
                  <c:v>0.82666666666666666</c:v>
                </c:pt>
                <c:pt idx="3">
                  <c:v>0.84</c:v>
                </c:pt>
                <c:pt idx="4">
                  <c:v>0.85333333333333339</c:v>
                </c:pt>
                <c:pt idx="5">
                  <c:v>0.86666666666666659</c:v>
                </c:pt>
                <c:pt idx="6">
                  <c:v>0.87999999999999989</c:v>
                </c:pt>
                <c:pt idx="7">
                  <c:v>0.89333333333333331</c:v>
                </c:pt>
                <c:pt idx="8">
                  <c:v>0.90666666666666662</c:v>
                </c:pt>
                <c:pt idx="9">
                  <c:v>0.92</c:v>
                </c:pt>
                <c:pt idx="10">
                  <c:v>0.93333333333333335</c:v>
                </c:pt>
                <c:pt idx="11">
                  <c:v>0.94666666666666655</c:v>
                </c:pt>
                <c:pt idx="12">
                  <c:v>0.96</c:v>
                </c:pt>
                <c:pt idx="13">
                  <c:v>0.97333333333333327</c:v>
                </c:pt>
                <c:pt idx="14">
                  <c:v>0.98666666666666658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0.99999999999999956</c:v>
                </c:pt>
                <c:pt idx="51">
                  <c:v>0.98039215686274461</c:v>
                </c:pt>
                <c:pt idx="52">
                  <c:v>0.96153846153846112</c:v>
                </c:pt>
                <c:pt idx="53">
                  <c:v>0.94339622641509391</c:v>
                </c:pt>
                <c:pt idx="54">
                  <c:v>0.92592592592592549</c:v>
                </c:pt>
                <c:pt idx="55">
                  <c:v>0.90909090909090862</c:v>
                </c:pt>
                <c:pt idx="56">
                  <c:v>0.89285714285714246</c:v>
                </c:pt>
                <c:pt idx="57">
                  <c:v>0.87719298245613986</c:v>
                </c:pt>
                <c:pt idx="58">
                  <c:v>0.86206896551724099</c:v>
                </c:pt>
                <c:pt idx="59">
                  <c:v>0.84745762711864359</c:v>
                </c:pt>
                <c:pt idx="60">
                  <c:v>0.83333333333333293</c:v>
                </c:pt>
                <c:pt idx="61">
                  <c:v>0.81967213114754056</c:v>
                </c:pt>
                <c:pt idx="62">
                  <c:v>0.80645161290322542</c:v>
                </c:pt>
                <c:pt idx="63">
                  <c:v>0.79365079365079327</c:v>
                </c:pt>
                <c:pt idx="64">
                  <c:v>0.78124999999999956</c:v>
                </c:pt>
                <c:pt idx="65">
                  <c:v>0.76923076923076883</c:v>
                </c:pt>
                <c:pt idx="66">
                  <c:v>0.75757575757575712</c:v>
                </c:pt>
                <c:pt idx="67">
                  <c:v>0.74626865671641751</c:v>
                </c:pt>
                <c:pt idx="68">
                  <c:v>0.73529411764705843</c:v>
                </c:pt>
                <c:pt idx="69">
                  <c:v>0.72463768115941984</c:v>
                </c:pt>
                <c:pt idx="70">
                  <c:v>0.71428571428571386</c:v>
                </c:pt>
                <c:pt idx="71">
                  <c:v>0.70422535211267567</c:v>
                </c:pt>
                <c:pt idx="72">
                  <c:v>0.69444444444444409</c:v>
                </c:pt>
                <c:pt idx="73">
                  <c:v>0.6849315068493147</c:v>
                </c:pt>
                <c:pt idx="74">
                  <c:v>0.67567567567567532</c:v>
                </c:pt>
                <c:pt idx="75">
                  <c:v>0.6666666666666663</c:v>
                </c:pt>
                <c:pt idx="76">
                  <c:v>0.65789473684210487</c:v>
                </c:pt>
                <c:pt idx="77">
                  <c:v>0.64935064935064901</c:v>
                </c:pt>
                <c:pt idx="78">
                  <c:v>0.64102564102564064</c:v>
                </c:pt>
                <c:pt idx="79">
                  <c:v>0.63291139240506289</c:v>
                </c:pt>
                <c:pt idx="80">
                  <c:v>0.62499999999999967</c:v>
                </c:pt>
                <c:pt idx="81">
                  <c:v>0.61728395061728358</c:v>
                </c:pt>
                <c:pt idx="82">
                  <c:v>0.60975609756097526</c:v>
                </c:pt>
                <c:pt idx="83">
                  <c:v>0.60240963855421648</c:v>
                </c:pt>
                <c:pt idx="84">
                  <c:v>0.5952380952380949</c:v>
                </c:pt>
                <c:pt idx="85">
                  <c:v>0.58823529411764675</c:v>
                </c:pt>
                <c:pt idx="86">
                  <c:v>0.58139534883720889</c:v>
                </c:pt>
                <c:pt idx="87">
                  <c:v>0.57471264367816055</c:v>
                </c:pt>
                <c:pt idx="88">
                  <c:v>0.56818181818181779</c:v>
                </c:pt>
                <c:pt idx="89">
                  <c:v>0.56179775280898836</c:v>
                </c:pt>
                <c:pt idx="90">
                  <c:v>0.55555555555555525</c:v>
                </c:pt>
                <c:pt idx="91">
                  <c:v>0.54945054945054905</c:v>
                </c:pt>
                <c:pt idx="92">
                  <c:v>0.54347826086956486</c:v>
                </c:pt>
                <c:pt idx="93">
                  <c:v>0.53763440860215017</c:v>
                </c:pt>
                <c:pt idx="94">
                  <c:v>0.53191489361702093</c:v>
                </c:pt>
                <c:pt idx="95">
                  <c:v>0.52631578947368385</c:v>
                </c:pt>
                <c:pt idx="96">
                  <c:v>0.52083333333333304</c:v>
                </c:pt>
                <c:pt idx="97">
                  <c:v>0.51546391752577281</c:v>
                </c:pt>
                <c:pt idx="98">
                  <c:v>0.51020408163265274</c:v>
                </c:pt>
                <c:pt idx="99">
                  <c:v>0.50505050505050475</c:v>
                </c:pt>
                <c:pt idx="100">
                  <c:v>0.49999999999999967</c:v>
                </c:pt>
                <c:pt idx="101">
                  <c:v>0.49504950495049471</c:v>
                </c:pt>
                <c:pt idx="102">
                  <c:v>0.4901960784313722</c:v>
                </c:pt>
                <c:pt idx="103">
                  <c:v>0.48543689320388317</c:v>
                </c:pt>
                <c:pt idx="104">
                  <c:v>0.48076923076923045</c:v>
                </c:pt>
                <c:pt idx="105">
                  <c:v>0.47619047619047589</c:v>
                </c:pt>
                <c:pt idx="106">
                  <c:v>0.47169811320754684</c:v>
                </c:pt>
                <c:pt idx="107">
                  <c:v>0.46728971962616789</c:v>
                </c:pt>
                <c:pt idx="108">
                  <c:v>0.46296296296296263</c:v>
                </c:pt>
                <c:pt idx="109">
                  <c:v>0.45871559633027492</c:v>
                </c:pt>
                <c:pt idx="110">
                  <c:v>0.45454545454545425</c:v>
                </c:pt>
                <c:pt idx="111">
                  <c:v>0.45045045045045012</c:v>
                </c:pt>
                <c:pt idx="112">
                  <c:v>0.44642857142857112</c:v>
                </c:pt>
                <c:pt idx="113">
                  <c:v>0.44247787610619438</c:v>
                </c:pt>
                <c:pt idx="114">
                  <c:v>0.43859649122806987</c:v>
                </c:pt>
                <c:pt idx="115">
                  <c:v>0.43478260869565188</c:v>
                </c:pt>
                <c:pt idx="116">
                  <c:v>0.43103448275862039</c:v>
                </c:pt>
                <c:pt idx="117">
                  <c:v>0.42735042735042705</c:v>
                </c:pt>
                <c:pt idx="118">
                  <c:v>0.42372881355932174</c:v>
                </c:pt>
                <c:pt idx="119">
                  <c:v>0.42016806722689048</c:v>
                </c:pt>
                <c:pt idx="120">
                  <c:v>0.41666666666666635</c:v>
                </c:pt>
                <c:pt idx="121">
                  <c:v>0.4132231404958675</c:v>
                </c:pt>
                <c:pt idx="122">
                  <c:v>0.40983606557377023</c:v>
                </c:pt>
                <c:pt idx="123">
                  <c:v>0.40650406504065012</c:v>
                </c:pt>
                <c:pt idx="124">
                  <c:v>0.4032258064516126</c:v>
                </c:pt>
                <c:pt idx="125">
                  <c:v>0.39999999999999969</c:v>
                </c:pt>
                <c:pt idx="126">
                  <c:v>0.39682539682539653</c:v>
                </c:pt>
                <c:pt idx="127">
                  <c:v>0.39370078740157455</c:v>
                </c:pt>
                <c:pt idx="128">
                  <c:v>0.39062499999999972</c:v>
                </c:pt>
                <c:pt idx="129">
                  <c:v>0.38759689922480595</c:v>
                </c:pt>
                <c:pt idx="130">
                  <c:v>0.38461538461538436</c:v>
                </c:pt>
                <c:pt idx="131">
                  <c:v>0.38167938931297685</c:v>
                </c:pt>
                <c:pt idx="132">
                  <c:v>0.37878787878787851</c:v>
                </c:pt>
                <c:pt idx="133">
                  <c:v>0.37593984962405985</c:v>
                </c:pt>
                <c:pt idx="134">
                  <c:v>0.3731343283582087</c:v>
                </c:pt>
                <c:pt idx="135">
                  <c:v>0.37037037037037013</c:v>
                </c:pt>
                <c:pt idx="136">
                  <c:v>0.36764705882352916</c:v>
                </c:pt>
                <c:pt idx="137">
                  <c:v>0.36496350364963476</c:v>
                </c:pt>
                <c:pt idx="138">
                  <c:v>0.36231884057970987</c:v>
                </c:pt>
                <c:pt idx="139">
                  <c:v>0.3597122302158271</c:v>
                </c:pt>
                <c:pt idx="140">
                  <c:v>0.35714285714285687</c:v>
                </c:pt>
                <c:pt idx="141">
                  <c:v>0.35460992907801392</c:v>
                </c:pt>
                <c:pt idx="142">
                  <c:v>0.35211267605633778</c:v>
                </c:pt>
                <c:pt idx="143">
                  <c:v>0.34965034965034941</c:v>
                </c:pt>
                <c:pt idx="144">
                  <c:v>0.34722222222222199</c:v>
                </c:pt>
                <c:pt idx="145">
                  <c:v>0.3448275862068963</c:v>
                </c:pt>
                <c:pt idx="146">
                  <c:v>0.34246575342465729</c:v>
                </c:pt>
                <c:pt idx="147">
                  <c:v>0.34013605442176847</c:v>
                </c:pt>
                <c:pt idx="148">
                  <c:v>0.33783783783783761</c:v>
                </c:pt>
                <c:pt idx="149">
                  <c:v>0.33557046979865746</c:v>
                </c:pt>
                <c:pt idx="150">
                  <c:v>0.33333333333333309</c:v>
                </c:pt>
                <c:pt idx="151">
                  <c:v>0.33112582781456928</c:v>
                </c:pt>
                <c:pt idx="152">
                  <c:v>0.32894736842105238</c:v>
                </c:pt>
                <c:pt idx="153">
                  <c:v>0.32679738562091482</c:v>
                </c:pt>
                <c:pt idx="154">
                  <c:v>0.32467532467532445</c:v>
                </c:pt>
                <c:pt idx="155">
                  <c:v>0.32258064516129009</c:v>
                </c:pt>
                <c:pt idx="156">
                  <c:v>0.32051282051282026</c:v>
                </c:pt>
                <c:pt idx="157">
                  <c:v>0.3184713375796176</c:v>
                </c:pt>
                <c:pt idx="158">
                  <c:v>0.31645569620253139</c:v>
                </c:pt>
                <c:pt idx="159">
                  <c:v>0.31446540880503121</c:v>
                </c:pt>
                <c:pt idx="160">
                  <c:v>0.31249999999999978</c:v>
                </c:pt>
                <c:pt idx="161">
                  <c:v>0.31055900621117988</c:v>
                </c:pt>
                <c:pt idx="162">
                  <c:v>0.30864197530864174</c:v>
                </c:pt>
                <c:pt idx="163">
                  <c:v>0.3067484662576685</c:v>
                </c:pt>
                <c:pt idx="164">
                  <c:v>0.30487804878048758</c:v>
                </c:pt>
                <c:pt idx="165">
                  <c:v>0.30303030303030282</c:v>
                </c:pt>
                <c:pt idx="166">
                  <c:v>0.30120481927710818</c:v>
                </c:pt>
                <c:pt idx="167">
                  <c:v>0.29940119760479017</c:v>
                </c:pt>
                <c:pt idx="168">
                  <c:v>0.29761904761904739</c:v>
                </c:pt>
                <c:pt idx="169">
                  <c:v>0.29585798816568026</c:v>
                </c:pt>
                <c:pt idx="170">
                  <c:v>0.29411764705882332</c:v>
                </c:pt>
                <c:pt idx="171">
                  <c:v>0.29239766081871321</c:v>
                </c:pt>
                <c:pt idx="172">
                  <c:v>0.29069767441860445</c:v>
                </c:pt>
                <c:pt idx="173">
                  <c:v>0.28901734104046223</c:v>
                </c:pt>
                <c:pt idx="174">
                  <c:v>0.28735632183908022</c:v>
                </c:pt>
                <c:pt idx="175">
                  <c:v>0.28571428571428548</c:v>
                </c:pt>
                <c:pt idx="176">
                  <c:v>0.28409090909090889</c:v>
                </c:pt>
                <c:pt idx="177">
                  <c:v>0.28248587570621447</c:v>
                </c:pt>
                <c:pt idx="178">
                  <c:v>0.28089887640449418</c:v>
                </c:pt>
                <c:pt idx="179">
                  <c:v>0.27932960893854725</c:v>
                </c:pt>
                <c:pt idx="180">
                  <c:v>0.27777777777777757</c:v>
                </c:pt>
                <c:pt idx="181">
                  <c:v>0.27624309392265173</c:v>
                </c:pt>
                <c:pt idx="182">
                  <c:v>0.27472527472527453</c:v>
                </c:pt>
                <c:pt idx="183">
                  <c:v>0.2732240437158468</c:v>
                </c:pt>
                <c:pt idx="184">
                  <c:v>0.27173913043478243</c:v>
                </c:pt>
                <c:pt idx="185">
                  <c:v>0.27027027027027006</c:v>
                </c:pt>
                <c:pt idx="186">
                  <c:v>0.26881720430107509</c:v>
                </c:pt>
                <c:pt idx="187">
                  <c:v>0.26737967914438482</c:v>
                </c:pt>
                <c:pt idx="188">
                  <c:v>0.26595744680851041</c:v>
                </c:pt>
                <c:pt idx="189">
                  <c:v>0.26455026455026437</c:v>
                </c:pt>
                <c:pt idx="190">
                  <c:v>0.26315789473684192</c:v>
                </c:pt>
                <c:pt idx="191">
                  <c:v>0.26178010471204166</c:v>
                </c:pt>
                <c:pt idx="192">
                  <c:v>0.26041666666666646</c:v>
                </c:pt>
                <c:pt idx="193">
                  <c:v>0.25906735751295318</c:v>
                </c:pt>
                <c:pt idx="194">
                  <c:v>0.2577319587628864</c:v>
                </c:pt>
                <c:pt idx="195">
                  <c:v>0.25641025641025622</c:v>
                </c:pt>
                <c:pt idx="196">
                  <c:v>0.25510204081632631</c:v>
                </c:pt>
                <c:pt idx="197">
                  <c:v>0.25380710659898459</c:v>
                </c:pt>
                <c:pt idx="198">
                  <c:v>0.25252525252525232</c:v>
                </c:pt>
                <c:pt idx="199">
                  <c:v>0.25125628140703499</c:v>
                </c:pt>
                <c:pt idx="200">
                  <c:v>0.23958333333333304</c:v>
                </c:pt>
                <c:pt idx="201">
                  <c:v>0.23720534970256488</c:v>
                </c:pt>
                <c:pt idx="202">
                  <c:v>0.23486259517040795</c:v>
                </c:pt>
                <c:pt idx="203">
                  <c:v>0.23255437728004388</c:v>
                </c:pt>
                <c:pt idx="204">
                  <c:v>0.2302800205049339</c:v>
                </c:pt>
                <c:pt idx="205">
                  <c:v>0.22803886575451113</c:v>
                </c:pt>
                <c:pt idx="206">
                  <c:v>0.22583026989662866</c:v>
                </c:pt>
                <c:pt idx="207">
                  <c:v>0.22365360529611741</c:v>
                </c:pt>
                <c:pt idx="208">
                  <c:v>0.22150825936883636</c:v>
                </c:pt>
                <c:pt idx="209">
                  <c:v>0.21939363415062246</c:v>
                </c:pt>
                <c:pt idx="210">
                  <c:v>0.21730914588057462</c:v>
                </c:pt>
                <c:pt idx="211">
                  <c:v>0.21525422459812996</c:v>
                </c:pt>
                <c:pt idx="212">
                  <c:v>0.21322831375341192</c:v>
                </c:pt>
                <c:pt idx="213">
                  <c:v>0.21123086983035436</c:v>
                </c:pt>
                <c:pt idx="214">
                  <c:v>0.20926136198212394</c:v>
                </c:pt>
                <c:pt idx="215">
                  <c:v>0.2073192716783851</c:v>
                </c:pt>
                <c:pt idx="216">
                  <c:v>0.20540409236396934</c:v>
                </c:pt>
                <c:pt idx="217">
                  <c:v>0.2035153291285301</c:v>
                </c:pt>
                <c:pt idx="218">
                  <c:v>0.20165249838678048</c:v>
                </c:pt>
                <c:pt idx="219">
                  <c:v>0.19981512756892802</c:v>
                </c:pt>
                <c:pt idx="220">
                  <c:v>0.19800275482093715</c:v>
                </c:pt>
                <c:pt idx="221">
                  <c:v>0.19621492871426385</c:v>
                </c:pt>
                <c:pt idx="222">
                  <c:v>0.19445120796472209</c:v>
                </c:pt>
                <c:pt idx="223">
                  <c:v>0.19271116116015533</c:v>
                </c:pt>
                <c:pt idx="224">
                  <c:v>0.19099436649659929</c:v>
                </c:pt>
                <c:pt idx="225">
                  <c:v>0.18930041152263441</c:v>
                </c:pt>
                <c:pt idx="226">
                  <c:v>0.18762889289163931</c:v>
                </c:pt>
                <c:pt idx="227">
                  <c:v>0.18597941612166682</c:v>
                </c:pt>
                <c:pt idx="228">
                  <c:v>0.18435159536267645</c:v>
                </c:pt>
                <c:pt idx="229">
                  <c:v>0.18274505317086581</c:v>
                </c:pt>
                <c:pt idx="230">
                  <c:v>0.18115942028985588</c:v>
                </c:pt>
                <c:pt idx="231">
                  <c:v>0.17959433543849213</c:v>
                </c:pt>
                <c:pt idx="232">
                  <c:v>0.17804944510503454</c:v>
                </c:pt>
                <c:pt idx="233">
                  <c:v>0.17652440334751754</c:v>
                </c:pt>
                <c:pt idx="234">
                  <c:v>0.17501887160006907</c:v>
                </c:pt>
                <c:pt idx="235">
                  <c:v>0.17353251848498658</c:v>
                </c:pt>
                <c:pt idx="236">
                  <c:v>0.17206501963037535</c:v>
                </c:pt>
                <c:pt idx="237">
                  <c:v>0.17061605749316147</c:v>
                </c:pt>
                <c:pt idx="238">
                  <c:v>0.16918532118729943</c:v>
                </c:pt>
                <c:pt idx="239">
                  <c:v>0.16777250631700058</c:v>
                </c:pt>
                <c:pt idx="240">
                  <c:v>0.16637731481481582</c:v>
                </c:pt>
                <c:pt idx="241">
                  <c:v>0.1649994547844113</c:v>
                </c:pt>
                <c:pt idx="242">
                  <c:v>0.16363864034788256</c:v>
                </c:pt>
                <c:pt idx="243">
                  <c:v>0.16229459149745795</c:v>
                </c:pt>
                <c:pt idx="244">
                  <c:v>0.16096703395144782</c:v>
                </c:pt>
                <c:pt idx="245">
                  <c:v>0.15965569901430068</c:v>
                </c:pt>
                <c:pt idx="246">
                  <c:v>0.15836032344063389</c:v>
                </c:pt>
                <c:pt idx="247">
                  <c:v>0.15708064930310942</c:v>
                </c:pt>
                <c:pt idx="248">
                  <c:v>0.15581642386403163</c:v>
                </c:pt>
                <c:pt idx="249">
                  <c:v>0.15456739945054762</c:v>
                </c:pt>
                <c:pt idx="250">
                  <c:v>0.15333333333333446</c:v>
                </c:pt>
                <c:pt idx="251">
                  <c:v>0.15211398760866346</c:v>
                </c:pt>
                <c:pt idx="252">
                  <c:v>0.15090912908373344</c:v>
                </c:pt>
                <c:pt idx="253">
                  <c:v>0.14971852916517067</c:v>
                </c:pt>
                <c:pt idx="254">
                  <c:v>0.14854196375059536</c:v>
                </c:pt>
                <c:pt idx="255">
                  <c:v>0.14737921312315896</c:v>
                </c:pt>
                <c:pt idx="256">
                  <c:v>0.14623006184895954</c:v>
                </c:pt>
                <c:pt idx="257">
                  <c:v>0.14509429867724588</c:v>
                </c:pt>
                <c:pt idx="258">
                  <c:v>0.14397171644332396</c:v>
                </c:pt>
                <c:pt idx="259">
                  <c:v>0.14286211197408233</c:v>
                </c:pt>
                <c:pt idx="260">
                  <c:v>0.14176528599605648</c:v>
                </c:pt>
                <c:pt idx="261">
                  <c:v>0.1406810430459538</c:v>
                </c:pt>
                <c:pt idx="262">
                  <c:v>0.13960919138356478</c:v>
                </c:pt>
                <c:pt idx="263">
                  <c:v>0.13854954290698757</c:v>
                </c:pt>
                <c:pt idx="264">
                  <c:v>0.13750191307009618</c:v>
                </c:pt>
                <c:pt idx="265">
                  <c:v>0.13646612080218476</c:v>
                </c:pt>
                <c:pt idx="266">
                  <c:v>0.13544198842972222</c:v>
                </c:pt>
                <c:pt idx="267">
                  <c:v>0.13442934160015468</c:v>
                </c:pt>
                <c:pt idx="268">
                  <c:v>0.13342800920769421</c:v>
                </c:pt>
                <c:pt idx="269">
                  <c:v>0.13243782332103521</c:v>
                </c:pt>
                <c:pt idx="270">
                  <c:v>0.13145861911294143</c:v>
                </c:pt>
                <c:pt idx="271">
                  <c:v>0.13049023479164815</c:v>
                </c:pt>
                <c:pt idx="272">
                  <c:v>0.1295325115340267</c:v>
                </c:pt>
                <c:pt idx="273">
                  <c:v>0.1285852934204596</c:v>
                </c:pt>
                <c:pt idx="274">
                  <c:v>0.12764842737137613</c:v>
                </c:pt>
                <c:pt idx="275">
                  <c:v>0.12672176308540081</c:v>
                </c:pt>
                <c:pt idx="276">
                  <c:v>0.12580515297906739</c:v>
                </c:pt>
                <c:pt idx="277">
                  <c:v>0.12489845212805377</c:v>
                </c:pt>
                <c:pt idx="278">
                  <c:v>0.12400151820989389</c:v>
                </c:pt>
                <c:pt idx="279">
                  <c:v>0.12311421144812426</c:v>
                </c:pt>
                <c:pt idx="280">
                  <c:v>0.12223639455782451</c:v>
                </c:pt>
                <c:pt idx="281">
                  <c:v>0.12136793269251202</c:v>
                </c:pt>
                <c:pt idx="282">
                  <c:v>0.12050869339235254</c:v>
                </c:pt>
                <c:pt idx="283">
                  <c:v>0.11965854653364937</c:v>
                </c:pt>
                <c:pt idx="284">
                  <c:v>0.11881736427957555</c:v>
                </c:pt>
                <c:pt idx="285">
                  <c:v>0.11798502103211383</c:v>
                </c:pt>
                <c:pt idx="286">
                  <c:v>0.11716139338517101</c:v>
                </c:pt>
                <c:pt idx="287">
                  <c:v>0.11634636007883366</c:v>
                </c:pt>
                <c:pt idx="288">
                  <c:v>0.1155398019547339</c:v>
                </c:pt>
                <c:pt idx="289">
                  <c:v>0.11474160191249445</c:v>
                </c:pt>
                <c:pt idx="290">
                  <c:v>0.11395164486722296</c:v>
                </c:pt>
                <c:pt idx="291">
                  <c:v>0.11316981770802721</c:v>
                </c:pt>
                <c:pt idx="292">
                  <c:v>0.11239600925752313</c:v>
                </c:pt>
                <c:pt idx="293">
                  <c:v>0.11163011023230854</c:v>
                </c:pt>
                <c:pt idx="294">
                  <c:v>0.11087201320437615</c:v>
                </c:pt>
                <c:pt idx="295">
                  <c:v>0.11012161256344104</c:v>
                </c:pt>
                <c:pt idx="296">
                  <c:v>0.10937880448015726</c:v>
                </c:pt>
                <c:pt idx="297">
                  <c:v>0.10864348687019985</c:v>
                </c:pt>
                <c:pt idx="298">
                  <c:v>0.10791555935918945</c:v>
                </c:pt>
                <c:pt idx="299">
                  <c:v>0.10719492324843637</c:v>
                </c:pt>
                <c:pt idx="300">
                  <c:v>0.10648148148148291</c:v>
                </c:pt>
                <c:pt idx="301">
                  <c:v>0.10577513861142221</c:v>
                </c:pt>
                <c:pt idx="302">
                  <c:v>0.10507580076897353</c:v>
                </c:pt>
                <c:pt idx="303">
                  <c:v>0.10438337563129392</c:v>
                </c:pt>
                <c:pt idx="304">
                  <c:v>0.1036977723915065</c:v>
                </c:pt>
                <c:pt idx="305">
                  <c:v>0.10301890172892733</c:v>
                </c:pt>
                <c:pt idx="306">
                  <c:v>0.10234667577997208</c:v>
                </c:pt>
                <c:pt idx="307">
                  <c:v>0.10168100810972497</c:v>
                </c:pt>
                <c:pt idx="308">
                  <c:v>0.10102181368415278</c:v>
                </c:pt>
                <c:pt idx="309">
                  <c:v>0.10036900884294749</c:v>
                </c:pt>
                <c:pt idx="310">
                  <c:v>9.9722511272980971E-2</c:v>
                </c:pt>
                <c:pt idx="311">
                  <c:v>9.9082239982356171E-2</c:v>
                </c:pt>
                <c:pt idx="312">
                  <c:v>9.8448115275039785E-2</c:v>
                </c:pt>
                <c:pt idx="313">
                  <c:v>9.7820058726061032E-2</c:v>
                </c:pt>
                <c:pt idx="314">
                  <c:v>9.7197993157262699E-2</c:v>
                </c:pt>
                <c:pt idx="315">
                  <c:v>9.6581842613590069E-2</c:v>
                </c:pt>
                <c:pt idx="316">
                  <c:v>9.5971532339904214E-2</c:v>
                </c:pt>
                <c:pt idx="317">
                  <c:v>9.5366988758306639E-2</c:v>
                </c:pt>
                <c:pt idx="318">
                  <c:v>9.4768139445962157E-2</c:v>
                </c:pt>
                <c:pt idx="319">
                  <c:v>9.4174913113407671E-2</c:v>
                </c:pt>
                <c:pt idx="320">
                  <c:v>9.3587239583334744E-2</c:v>
                </c:pt>
                <c:pt idx="321">
                  <c:v>9.3005049769834133E-2</c:v>
                </c:pt>
                <c:pt idx="322">
                  <c:v>9.2428275658090739E-2</c:v>
                </c:pt>
                <c:pt idx="323">
                  <c:v>9.1856850284518038E-2</c:v>
                </c:pt>
                <c:pt idx="324">
                  <c:v>9.1290707717320937E-2</c:v>
                </c:pt>
                <c:pt idx="325">
                  <c:v>9.0729783037476766E-2</c:v>
                </c:pt>
                <c:pt idx="326">
                  <c:v>9.0174012320123856E-2</c:v>
                </c:pt>
                <c:pt idx="327">
                  <c:v>8.9623332616348098E-2</c:v>
                </c:pt>
                <c:pt idx="328">
                  <c:v>8.9077681935357353E-2</c:v>
                </c:pt>
                <c:pt idx="329">
                  <c:v>8.8536999227034924E-2</c:v>
                </c:pt>
                <c:pt idx="330">
                  <c:v>8.800122436486213E-2</c:v>
                </c:pt>
                <c:pt idx="331">
                  <c:v>8.7470298129201887E-2</c:v>
                </c:pt>
                <c:pt idx="332">
                  <c:v>8.6944162190933816E-2</c:v>
                </c:pt>
                <c:pt idx="333">
                  <c:v>8.6422759095433177E-2</c:v>
                </c:pt>
                <c:pt idx="334">
                  <c:v>8.5906032246884881E-2</c:v>
                </c:pt>
                <c:pt idx="335">
                  <c:v>8.5393925892924855E-2</c:v>
                </c:pt>
                <c:pt idx="336">
                  <c:v>8.4886385109600795E-2</c:v>
                </c:pt>
                <c:pt idx="337">
                  <c:v>8.4383355786645048E-2</c:v>
                </c:pt>
                <c:pt idx="338">
                  <c:v>8.3884784613051822E-2</c:v>
                </c:pt>
                <c:pt idx="339">
                  <c:v>8.3390619062951879E-2</c:v>
                </c:pt>
                <c:pt idx="340">
                  <c:v>8.290080738177763E-2</c:v>
                </c:pt>
                <c:pt idx="341">
                  <c:v>8.2415298572711751E-2</c:v>
                </c:pt>
                <c:pt idx="342">
                  <c:v>8.1934042383412814E-2</c:v>
                </c:pt>
                <c:pt idx="343">
                  <c:v>8.1456989293011386E-2</c:v>
                </c:pt>
                <c:pt idx="344">
                  <c:v>8.0984090499370415E-2</c:v>
                </c:pt>
                <c:pt idx="345">
                  <c:v>8.0515297906603639E-2</c:v>
                </c:pt>
                <c:pt idx="346">
                  <c:v>8.0050564112846223E-2</c:v>
                </c:pt>
                <c:pt idx="347">
                  <c:v>7.9589842398271729E-2</c:v>
                </c:pt>
                <c:pt idx="348">
                  <c:v>7.913308671334969E-2</c:v>
                </c:pt>
                <c:pt idx="349">
                  <c:v>7.8680251667338524E-2</c:v>
                </c:pt>
                <c:pt idx="350">
                  <c:v>7.823129251700818E-2</c:v>
                </c:pt>
                <c:pt idx="351">
                  <c:v>7.7786165155587228E-2</c:v>
                </c:pt>
                <c:pt idx="352">
                  <c:v>7.7344826101929748E-2</c:v>
                </c:pt>
                <c:pt idx="353">
                  <c:v>7.6907232489896435E-2</c:v>
                </c:pt>
                <c:pt idx="354">
                  <c:v>7.6473342057945551E-2</c:v>
                </c:pt>
                <c:pt idx="355">
                  <c:v>7.6043113138928822E-2</c:v>
                </c:pt>
                <c:pt idx="356">
                  <c:v>7.5616504650087624E-2</c:v>
                </c:pt>
                <c:pt idx="357">
                  <c:v>7.5193476083245114E-2</c:v>
                </c:pt>
                <c:pt idx="358">
                  <c:v>7.4773987495189806E-2</c:v>
                </c:pt>
                <c:pt idx="359">
                  <c:v>7.4357999498246494E-2</c:v>
                </c:pt>
                <c:pt idx="360">
                  <c:v>7.3945473251030153E-2</c:v>
                </c:pt>
                <c:pt idx="361">
                  <c:v>7.3536370449378913E-2</c:v>
                </c:pt>
                <c:pt idx="362">
                  <c:v>7.3130653317462144E-2</c:v>
                </c:pt>
                <c:pt idx="363">
                  <c:v>7.2728284599059792E-2</c:v>
                </c:pt>
                <c:pt idx="364">
                  <c:v>7.2329227549009098E-2</c:v>
                </c:pt>
                <c:pt idx="365">
                  <c:v>7.1933445924815251E-2</c:v>
                </c:pt>
                <c:pt idx="366">
                  <c:v>7.154090397842211E-2</c:v>
                </c:pt>
                <c:pt idx="367">
                  <c:v>7.1151566448139886E-2</c:v>
                </c:pt>
                <c:pt idx="368">
                  <c:v>7.0765398550725958E-2</c:v>
                </c:pt>
                <c:pt idx="369">
                  <c:v>7.0382365973615899E-2</c:v>
                </c:pt>
                <c:pt idx="370">
                  <c:v>7.0002434867301053E-2</c:v>
                </c:pt>
                <c:pt idx="371">
                  <c:v>6.9625571837850023E-2</c:v>
                </c:pt>
                <c:pt idx="372">
                  <c:v>6.925174393957044E-2</c:v>
                </c:pt>
                <c:pt idx="373">
                  <c:v>6.8880918667808419E-2</c:v>
                </c:pt>
                <c:pt idx="374">
                  <c:v>6.8513063951882502E-2</c:v>
                </c:pt>
                <c:pt idx="375">
                  <c:v>6.8148148148149457E-2</c:v>
                </c:pt>
                <c:pt idx="376">
                  <c:v>6.7786140033198841E-2</c:v>
                </c:pt>
                <c:pt idx="377">
                  <c:v>6.7427008797173824E-2</c:v>
                </c:pt>
                <c:pt idx="378">
                  <c:v>6.7070724037215632E-2</c:v>
                </c:pt>
                <c:pt idx="379">
                  <c:v>6.6717255751028742E-2</c:v>
                </c:pt>
                <c:pt idx="380">
                  <c:v>6.6366574330564546E-2</c:v>
                </c:pt>
                <c:pt idx="381">
                  <c:v>6.6018650555820929E-2</c:v>
                </c:pt>
                <c:pt idx="382">
                  <c:v>6.5673455588755258E-2</c:v>
                </c:pt>
                <c:pt idx="383">
                  <c:v>6.5330960967308546E-2</c:v>
                </c:pt>
                <c:pt idx="384">
                  <c:v>6.4991138599538326E-2</c:v>
                </c:pt>
                <c:pt idx="385">
                  <c:v>6.4653960757858148E-2</c:v>
                </c:pt>
                <c:pt idx="386">
                  <c:v>6.4319400073381328E-2</c:v>
                </c:pt>
                <c:pt idx="387">
                  <c:v>6.3987429530366929E-2</c:v>
                </c:pt>
                <c:pt idx="388">
                  <c:v>6.3658022460765795E-2</c:v>
                </c:pt>
                <c:pt idx="389">
                  <c:v>6.3331152538864566E-2</c:v>
                </c:pt>
                <c:pt idx="390">
                  <c:v>6.3006793776025805E-2</c:v>
                </c:pt>
                <c:pt idx="391">
                  <c:v>6.2684920515522047E-2</c:v>
                </c:pt>
                <c:pt idx="392">
                  <c:v>6.2365507427462046E-2</c:v>
                </c:pt>
                <c:pt idx="393">
                  <c:v>6.2048529503807258E-2</c:v>
                </c:pt>
                <c:pt idx="394">
                  <c:v>6.173396205347683E-2</c:v>
                </c:pt>
                <c:pt idx="395">
                  <c:v>6.1421780697539036E-2</c:v>
                </c:pt>
                <c:pt idx="396">
                  <c:v>6.111196136448787E-2</c:v>
                </c:pt>
                <c:pt idx="397">
                  <c:v>6.0804480285602536E-2</c:v>
                </c:pt>
                <c:pt idx="398">
                  <c:v>6.0499313990388694E-2</c:v>
                </c:pt>
                <c:pt idx="399">
                  <c:v>6.0196439302099426E-2</c:v>
                </c:pt>
                <c:pt idx="400">
                  <c:v>5.9895833333334571E-2</c:v>
                </c:pt>
                <c:pt idx="401">
                  <c:v>5.9597473481716713E-2</c:v>
                </c:pt>
                <c:pt idx="402">
                  <c:v>5.9301337425642496E-2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B3-49A9-84F3-1708ABCF3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208672"/>
        <c:axId val="1498196160"/>
      </c:scatterChart>
      <c:valAx>
        <c:axId val="1498208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T(s)</a:t>
                </a:r>
              </a:p>
            </c:rich>
          </c:tx>
          <c:layout>
            <c:manualLayout>
              <c:xMode val="edge"/>
              <c:yMode val="edge"/>
              <c:x val="0.86136198600174985"/>
              <c:y val="0.81386555847185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fr-FR"/>
          </a:p>
        </c:txPr>
        <c:crossAx val="1498196160"/>
        <c:crosses val="autoZero"/>
        <c:crossBetween val="midCat"/>
      </c:valAx>
      <c:valAx>
        <c:axId val="14981961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Se/ag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98208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27941819772539"/>
          <c:y val="0.44444637523757807"/>
          <c:w val="0.28974372995042286"/>
          <c:h val="0.166279663317947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2.xml"/><Relationship Id="rId3" Type="http://schemas.openxmlformats.org/officeDocument/2006/relationships/image" Target="../media/image3.emf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ustomXml" Target="../ink/ink1.xml"/><Relationship Id="rId11" Type="http://schemas.openxmlformats.org/officeDocument/2006/relationships/image" Target="../media/image8.png"/><Relationship Id="rId5" Type="http://schemas.openxmlformats.org/officeDocument/2006/relationships/image" Target="../media/image5.wmf"/><Relationship Id="rId10" Type="http://schemas.openxmlformats.org/officeDocument/2006/relationships/customXml" Target="../ink/ink3.xml"/><Relationship Id="rId4" Type="http://schemas.openxmlformats.org/officeDocument/2006/relationships/image" Target="../media/image4.emf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2" Type="http://schemas.openxmlformats.org/officeDocument/2006/relationships/image" Target="../media/image1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customXml" Target="../ink/ink11.xml"/><Relationship Id="rId18" Type="http://schemas.openxmlformats.org/officeDocument/2006/relationships/image" Target="../media/image240.png"/><Relationship Id="rId26" Type="http://schemas.openxmlformats.org/officeDocument/2006/relationships/customXml" Target="../ink/ink16.xml"/><Relationship Id="rId3" Type="http://schemas.openxmlformats.org/officeDocument/2006/relationships/customXml" Target="../ink/ink5.xml"/><Relationship Id="rId21" Type="http://schemas.openxmlformats.org/officeDocument/2006/relationships/image" Target="../media/image71.png"/><Relationship Id="rId7" Type="http://schemas.openxmlformats.org/officeDocument/2006/relationships/customXml" Target="../ink/ink8.xml"/><Relationship Id="rId12" Type="http://schemas.openxmlformats.org/officeDocument/2006/relationships/customXml" Target="../ink/ink10.xml"/><Relationship Id="rId17" Type="http://schemas.openxmlformats.org/officeDocument/2006/relationships/customXml" Target="../ink/ink12.xml"/><Relationship Id="rId25" Type="http://schemas.openxmlformats.org/officeDocument/2006/relationships/image" Target="../media/image73.png"/><Relationship Id="rId2" Type="http://schemas.openxmlformats.org/officeDocument/2006/relationships/image" Target="../media/image180.png"/><Relationship Id="rId16" Type="http://schemas.openxmlformats.org/officeDocument/2006/relationships/image" Target="../media/image230.png"/><Relationship Id="rId20" Type="http://schemas.openxmlformats.org/officeDocument/2006/relationships/customXml" Target="../ink/ink13.xml"/><Relationship Id="rId29" Type="http://schemas.openxmlformats.org/officeDocument/2006/relationships/image" Target="../media/image75.png"/><Relationship Id="rId1" Type="http://schemas.openxmlformats.org/officeDocument/2006/relationships/customXml" Target="../ink/ink4.xml"/><Relationship Id="rId6" Type="http://schemas.openxmlformats.org/officeDocument/2006/relationships/image" Target="../media/image190.png"/><Relationship Id="rId11" Type="http://schemas.openxmlformats.org/officeDocument/2006/relationships/image" Target="../media/image15.png"/><Relationship Id="rId24" Type="http://schemas.openxmlformats.org/officeDocument/2006/relationships/customXml" Target="../ink/ink15.xml"/><Relationship Id="rId32" Type="http://schemas.openxmlformats.org/officeDocument/2006/relationships/image" Target="../media/image14.png"/><Relationship Id="rId5" Type="http://schemas.openxmlformats.org/officeDocument/2006/relationships/customXml" Target="../ink/ink7.xml"/><Relationship Id="rId23" Type="http://schemas.openxmlformats.org/officeDocument/2006/relationships/image" Target="../media/image72.png"/><Relationship Id="rId10" Type="http://schemas.openxmlformats.org/officeDocument/2006/relationships/image" Target="../media/image210.png"/><Relationship Id="rId19" Type="http://schemas.openxmlformats.org/officeDocument/2006/relationships/chart" Target="../charts/chart3.xml"/><Relationship Id="rId31" Type="http://schemas.openxmlformats.org/officeDocument/2006/relationships/image" Target="../media/image76.png"/><Relationship Id="rId4" Type="http://schemas.openxmlformats.org/officeDocument/2006/relationships/customXml" Target="../ink/ink6.xml"/><Relationship Id="rId9" Type="http://schemas.openxmlformats.org/officeDocument/2006/relationships/customXml" Target="../ink/ink9.xml"/><Relationship Id="rId22" Type="http://schemas.openxmlformats.org/officeDocument/2006/relationships/customXml" Target="../ink/ink14.xml"/><Relationship Id="rId30" Type="http://schemas.openxmlformats.org/officeDocument/2006/relationships/customXml" Target="../ink/ink17.xm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customXml" Target="../ink/ink24.xml"/><Relationship Id="rId18" Type="http://schemas.openxmlformats.org/officeDocument/2006/relationships/image" Target="../media/image24.png"/><Relationship Id="rId39" Type="http://schemas.openxmlformats.org/officeDocument/2006/relationships/customXml" Target="../ink/ink34.xml"/><Relationship Id="rId21" Type="http://schemas.openxmlformats.org/officeDocument/2006/relationships/customXml" Target="../ink/ink28.xml"/><Relationship Id="rId34" Type="http://schemas.openxmlformats.org/officeDocument/2006/relationships/image" Target="../media/image32.png"/><Relationship Id="rId42" Type="http://schemas.openxmlformats.org/officeDocument/2006/relationships/image" Target="../media/image36.png"/><Relationship Id="rId47" Type="http://schemas.openxmlformats.org/officeDocument/2006/relationships/chart" Target="../charts/chart4.xml"/><Relationship Id="rId63" Type="http://schemas.openxmlformats.org/officeDocument/2006/relationships/image" Target="../media/image45.png"/><Relationship Id="rId104" Type="http://schemas.openxmlformats.org/officeDocument/2006/relationships/customXml" Target="../ink/ink46.xml"/><Relationship Id="rId7" Type="http://schemas.openxmlformats.org/officeDocument/2006/relationships/customXml" Target="../ink/ink21.xml"/><Relationship Id="rId2" Type="http://schemas.openxmlformats.org/officeDocument/2006/relationships/image" Target="../media/image16.png"/><Relationship Id="rId16" Type="http://schemas.openxmlformats.org/officeDocument/2006/relationships/image" Target="../media/image23.png"/><Relationship Id="rId29" Type="http://schemas.openxmlformats.org/officeDocument/2006/relationships/customXml" Target="../ink/ink31.xml"/><Relationship Id="rId11" Type="http://schemas.openxmlformats.org/officeDocument/2006/relationships/customXml" Target="../ink/ink23.xml"/><Relationship Id="rId24" Type="http://schemas.openxmlformats.org/officeDocument/2006/relationships/image" Target="../media/image27.png"/><Relationship Id="rId37" Type="http://schemas.openxmlformats.org/officeDocument/2006/relationships/customXml" Target="../ink/ink33.xml"/><Relationship Id="rId40" Type="http://schemas.openxmlformats.org/officeDocument/2006/relationships/image" Target="../media/image35.png"/><Relationship Id="rId45" Type="http://schemas.openxmlformats.org/officeDocument/2006/relationships/customXml" Target="../ink/ink37.xml"/><Relationship Id="rId74" Type="http://schemas.openxmlformats.org/officeDocument/2006/relationships/customXml" Target="../ink/ink42.xml"/><Relationship Id="rId5" Type="http://schemas.openxmlformats.org/officeDocument/2006/relationships/customXml" Target="../ink/ink20.xml"/><Relationship Id="rId61" Type="http://schemas.openxmlformats.org/officeDocument/2006/relationships/image" Target="../media/image44.png"/><Relationship Id="rId95" Type="http://schemas.openxmlformats.org/officeDocument/2006/relationships/image" Target="../media/image61.png"/><Relationship Id="rId19" Type="http://schemas.openxmlformats.org/officeDocument/2006/relationships/customXml" Target="../ink/ink27.xml"/><Relationship Id="rId4" Type="http://schemas.openxmlformats.org/officeDocument/2006/relationships/image" Target="../media/image17.png"/><Relationship Id="rId9" Type="http://schemas.openxmlformats.org/officeDocument/2006/relationships/customXml" Target="../ink/ink22.xml"/><Relationship Id="rId14" Type="http://schemas.openxmlformats.org/officeDocument/2006/relationships/image" Target="../media/image22.png"/><Relationship Id="rId22" Type="http://schemas.openxmlformats.org/officeDocument/2006/relationships/image" Target="../media/image26.png"/><Relationship Id="rId35" Type="http://schemas.openxmlformats.org/officeDocument/2006/relationships/customXml" Target="../ink/ink32.xml"/><Relationship Id="rId43" Type="http://schemas.openxmlformats.org/officeDocument/2006/relationships/customXml" Target="../ink/ink36.xml"/><Relationship Id="rId48" Type="http://schemas.openxmlformats.org/officeDocument/2006/relationships/customXml" Target="../ink/ink39.xml"/><Relationship Id="rId64" Type="http://schemas.openxmlformats.org/officeDocument/2006/relationships/customXml" Target="../ink/ink41.xml"/><Relationship Id="rId77" Type="http://schemas.openxmlformats.org/officeDocument/2006/relationships/image" Target="../media/image52.png"/><Relationship Id="rId8" Type="http://schemas.openxmlformats.org/officeDocument/2006/relationships/image" Target="../media/image19.png"/><Relationship Id="rId93" Type="http://schemas.openxmlformats.org/officeDocument/2006/relationships/image" Target="../media/image60.png"/><Relationship Id="rId3" Type="http://schemas.openxmlformats.org/officeDocument/2006/relationships/customXml" Target="../ink/ink19.xml"/><Relationship Id="rId12" Type="http://schemas.openxmlformats.org/officeDocument/2006/relationships/image" Target="../media/image21.png"/><Relationship Id="rId17" Type="http://schemas.openxmlformats.org/officeDocument/2006/relationships/customXml" Target="../ink/ink26.xml"/><Relationship Id="rId25" Type="http://schemas.openxmlformats.org/officeDocument/2006/relationships/customXml" Target="../ink/ink30.xml"/><Relationship Id="rId38" Type="http://schemas.openxmlformats.org/officeDocument/2006/relationships/image" Target="../media/image34.png"/><Relationship Id="rId46" Type="http://schemas.openxmlformats.org/officeDocument/2006/relationships/customXml" Target="../ink/ink38.xml"/><Relationship Id="rId103" Type="http://schemas.openxmlformats.org/officeDocument/2006/relationships/image" Target="../media/image65.png"/><Relationship Id="rId20" Type="http://schemas.openxmlformats.org/officeDocument/2006/relationships/image" Target="../media/image25.png"/><Relationship Id="rId41" Type="http://schemas.openxmlformats.org/officeDocument/2006/relationships/customXml" Target="../ink/ink35.xml"/><Relationship Id="rId62" Type="http://schemas.openxmlformats.org/officeDocument/2006/relationships/customXml" Target="../ink/ink40.xml"/><Relationship Id="rId96" Type="http://schemas.openxmlformats.org/officeDocument/2006/relationships/customXml" Target="../ink/ink45.xml"/><Relationship Id="rId111" Type="http://schemas.openxmlformats.org/officeDocument/2006/relationships/image" Target="../media/image69.png"/><Relationship Id="rId1" Type="http://schemas.openxmlformats.org/officeDocument/2006/relationships/customXml" Target="../ink/ink18.xml"/><Relationship Id="rId6" Type="http://schemas.openxmlformats.org/officeDocument/2006/relationships/image" Target="../media/image18.png"/><Relationship Id="rId15" Type="http://schemas.openxmlformats.org/officeDocument/2006/relationships/customXml" Target="../ink/ink25.xml"/><Relationship Id="rId23" Type="http://schemas.openxmlformats.org/officeDocument/2006/relationships/customXml" Target="../ink/ink29.xml"/><Relationship Id="rId28" Type="http://schemas.openxmlformats.org/officeDocument/2006/relationships/image" Target="../media/image29.png"/><Relationship Id="rId36" Type="http://schemas.openxmlformats.org/officeDocument/2006/relationships/image" Target="../media/image33.png"/><Relationship Id="rId10" Type="http://schemas.openxmlformats.org/officeDocument/2006/relationships/image" Target="../media/image20.png"/><Relationship Id="rId44" Type="http://schemas.openxmlformats.org/officeDocument/2006/relationships/image" Target="../media/image37.png"/><Relationship Id="rId73" Type="http://schemas.openxmlformats.org/officeDocument/2006/relationships/image" Target="../media/image50.png"/><Relationship Id="rId78" Type="http://schemas.openxmlformats.org/officeDocument/2006/relationships/customXml" Target="../ink/ink43.xml"/><Relationship Id="rId94" Type="http://schemas.openxmlformats.org/officeDocument/2006/relationships/customXml" Target="../ink/ink4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125117</xdr:colOff>
      <xdr:row>0</xdr:row>
      <xdr:rowOff>0</xdr:rowOff>
    </xdr:from>
    <xdr:to>
      <xdr:col>5</xdr:col>
      <xdr:colOff>541021</xdr:colOff>
      <xdr:row>17</xdr:row>
      <xdr:rowOff>22105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17" y="0"/>
          <a:ext cx="4378304" cy="313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137141</xdr:colOff>
      <xdr:row>0</xdr:row>
      <xdr:rowOff>76200</xdr:rowOff>
    </xdr:from>
    <xdr:to>
      <xdr:col>9</xdr:col>
      <xdr:colOff>510540</xdr:colOff>
      <xdr:row>8</xdr:row>
      <xdr:rowOff>68777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21" y="76200"/>
          <a:ext cx="2750839" cy="145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427673</xdr:colOff>
      <xdr:row>19</xdr:row>
      <xdr:rowOff>27633</xdr:rowOff>
    </xdr:from>
    <xdr:to>
      <xdr:col>8</xdr:col>
      <xdr:colOff>298133</xdr:colOff>
      <xdr:row>36</xdr:row>
      <xdr:rowOff>136844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3" y="3466158"/>
          <a:ext cx="3680460" cy="3185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620252</xdr:colOff>
      <xdr:row>20</xdr:row>
      <xdr:rowOff>56198</xdr:rowOff>
    </xdr:from>
    <xdr:to>
      <xdr:col>11</xdr:col>
      <xdr:colOff>627698</xdr:colOff>
      <xdr:row>35</xdr:row>
      <xdr:rowOff>3194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252" y="3675698"/>
          <a:ext cx="3055446" cy="26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504826</xdr:colOff>
      <xdr:row>7</xdr:row>
      <xdr:rowOff>147638</xdr:rowOff>
    </xdr:from>
    <xdr:to>
      <xdr:col>18</xdr:col>
      <xdr:colOff>396876</xdr:colOff>
      <xdr:row>37</xdr:row>
      <xdr:rowOff>46038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648826" y="1414463"/>
          <a:ext cx="4464050" cy="5327650"/>
          <a:chOff x="179388" y="1125538"/>
          <a:chExt cx="4464050" cy="5327650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79388" y="1125538"/>
            <a:ext cx="4464050" cy="5327650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11" name="Picture 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388" y="2133600"/>
            <a:ext cx="4464050" cy="2566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ZoneTexte 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" y="1341438"/>
            <a:ext cx="1552575" cy="460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Elastique</a:t>
            </a:r>
          </a:p>
        </xdr:txBody>
      </xdr:sp>
    </xdr:grpSp>
    <xdr:clientData/>
  </xdr:twoCellAnchor>
  <xdr:twoCellAnchor>
    <xdr:from>
      <xdr:col>5</xdr:col>
      <xdr:colOff>15000</xdr:colOff>
      <xdr:row>13</xdr:row>
      <xdr:rowOff>124485</xdr:rowOff>
    </xdr:from>
    <xdr:to>
      <xdr:col>5</xdr:col>
      <xdr:colOff>146400</xdr:colOff>
      <xdr:row>14</xdr:row>
      <xdr:rowOff>169590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Encre 3">
              <a:extLst>
                <a:ext uri="{FF2B5EF4-FFF2-40B4-BE49-F238E27FC236}">
                  <a16:creationId xmlns:a16="http://schemas.microsoft.com/office/drawing/2014/main" id="{FB6077BF-5B7E-41D9-A563-51A2532D28CD}"/>
                </a:ext>
              </a:extLst>
            </xdr14:cNvPr>
            <xdr14:cNvContentPartPr/>
          </xdr14:nvContentPartPr>
          <xdr14:nvPr macro=""/>
          <xdr14:xfrm>
            <a:off x="3825000" y="2477160"/>
            <a:ext cx="131400" cy="226080"/>
          </xdr14:xfrm>
        </xdr:contentPart>
      </mc:Choice>
      <mc:Fallback xmlns="">
        <xdr:pic>
          <xdr:nvPicPr>
            <xdr:cNvPr id="4" name="Encre 3">
              <a:extLst>
                <a:ext uri="{FF2B5EF4-FFF2-40B4-BE49-F238E27FC236}">
                  <a16:creationId xmlns:a16="http://schemas.microsoft.com/office/drawing/2014/main" id="{FB6077BF-5B7E-41D9-A563-51A2532D28CD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3816000" y="2468520"/>
              <a:ext cx="149040" cy="243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263040</xdr:colOff>
      <xdr:row>14</xdr:row>
      <xdr:rowOff>86430</xdr:rowOff>
    </xdr:from>
    <xdr:to>
      <xdr:col>5</xdr:col>
      <xdr:colOff>359520</xdr:colOff>
      <xdr:row>14</xdr:row>
      <xdr:rowOff>140430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5" name="Encre 4">
              <a:extLst>
                <a:ext uri="{FF2B5EF4-FFF2-40B4-BE49-F238E27FC236}">
                  <a16:creationId xmlns:a16="http://schemas.microsoft.com/office/drawing/2014/main" id="{D14E42DB-B3E6-45E6-9466-750C7F8568CB}"/>
                </a:ext>
              </a:extLst>
            </xdr14:cNvPr>
            <xdr14:cNvContentPartPr/>
          </xdr14:nvContentPartPr>
          <xdr14:nvPr macro=""/>
          <xdr14:xfrm>
            <a:off x="4073040" y="2620080"/>
            <a:ext cx="96480" cy="5400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D14E42DB-B3E6-45E6-9466-750C7F8568CB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064400" y="2611440"/>
              <a:ext cx="114120" cy="71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316320</xdr:colOff>
      <xdr:row>13</xdr:row>
      <xdr:rowOff>57165</xdr:rowOff>
    </xdr:from>
    <xdr:to>
      <xdr:col>5</xdr:col>
      <xdr:colOff>543120</xdr:colOff>
      <xdr:row>14</xdr:row>
      <xdr:rowOff>12990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4" name="Encre 13">
              <a:extLst>
                <a:ext uri="{FF2B5EF4-FFF2-40B4-BE49-F238E27FC236}">
                  <a16:creationId xmlns:a16="http://schemas.microsoft.com/office/drawing/2014/main" id="{17E99801-25B7-4392-9A41-18E686CC2737}"/>
                </a:ext>
              </a:extLst>
            </xdr14:cNvPr>
            <xdr14:cNvContentPartPr/>
          </xdr14:nvContentPartPr>
          <xdr14:nvPr macro=""/>
          <xdr14:xfrm>
            <a:off x="4126320" y="2409840"/>
            <a:ext cx="226800" cy="136800"/>
          </xdr14:xfrm>
        </xdr:contentPart>
      </mc:Choice>
      <mc:Fallback xmlns="">
        <xdr:pic>
          <xdr:nvPicPr>
            <xdr:cNvPr id="14" name="Encre 13">
              <a:extLst>
                <a:ext uri="{FF2B5EF4-FFF2-40B4-BE49-F238E27FC236}">
                  <a16:creationId xmlns:a16="http://schemas.microsoft.com/office/drawing/2014/main" id="{17E99801-25B7-4392-9A41-18E686CC2737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4117334" y="2400840"/>
              <a:ext cx="244412" cy="1544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106680</xdr:colOff>
      <xdr:row>0</xdr:row>
      <xdr:rowOff>0</xdr:rowOff>
    </xdr:from>
    <xdr:to>
      <xdr:col>13</xdr:col>
      <xdr:colOff>195263</xdr:colOff>
      <xdr:row>34</xdr:row>
      <xdr:rowOff>177483</xdr:rowOff>
    </xdr:to>
    <xdr:pic>
      <xdr:nvPicPr>
        <xdr:cNvPr id="2" name="Picture 5" descr="G:\MILAN\PHOTOS SEISMES\sols\tableau sols Eurocode 8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0"/>
          <a:ext cx="4843463" cy="6723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317860</xdr:colOff>
      <xdr:row>4</xdr:row>
      <xdr:rowOff>15240</xdr:rowOff>
    </xdr:from>
    <xdr:to>
      <xdr:col>7</xdr:col>
      <xdr:colOff>15240</xdr:colOff>
      <xdr:row>8</xdr:row>
      <xdr:rowOff>32703</xdr:rowOff>
    </xdr:to>
    <xdr:pic>
      <xdr:nvPicPr>
        <xdr:cNvPr id="3" name="Picture 6" descr="G:\MILAN\PHOTOS SEISMES\réglementation\Eurocode\Vs sol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260" y="800100"/>
          <a:ext cx="1282340" cy="840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685219</xdr:colOff>
      <xdr:row>54</xdr:row>
      <xdr:rowOff>65867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" y="3802380"/>
          <a:ext cx="4647619" cy="6466667"/>
        </a:xfrm>
        <a:prstGeom prst="rect">
          <a:avLst/>
        </a:prstGeom>
      </xdr:spPr>
    </xdr:pic>
    <xdr:clientData/>
  </xdr:twoCellAnchor>
  <xdr:twoCellAnchor>
    <xdr:from>
      <xdr:col>1</xdr:col>
      <xdr:colOff>388620</xdr:colOff>
      <xdr:row>22</xdr:row>
      <xdr:rowOff>175260</xdr:rowOff>
    </xdr:from>
    <xdr:to>
      <xdr:col>3</xdr:col>
      <xdr:colOff>640080</xdr:colOff>
      <xdr:row>49</xdr:row>
      <xdr:rowOff>7620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81100" y="4526280"/>
          <a:ext cx="1836420" cy="477012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640080</xdr:colOff>
      <xdr:row>48</xdr:row>
      <xdr:rowOff>175260</xdr:rowOff>
    </xdr:from>
    <xdr:to>
      <xdr:col>4</xdr:col>
      <xdr:colOff>495300</xdr:colOff>
      <xdr:row>49</xdr:row>
      <xdr:rowOff>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3017520" y="9281160"/>
          <a:ext cx="647700" cy="762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502920</xdr:colOff>
      <xdr:row>49</xdr:row>
      <xdr:rowOff>15240</xdr:rowOff>
    </xdr:from>
    <xdr:to>
      <xdr:col>4</xdr:col>
      <xdr:colOff>502920</xdr:colOff>
      <xdr:row>52</xdr:row>
      <xdr:rowOff>91440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672840" y="9304020"/>
          <a:ext cx="0" cy="624840"/>
        </a:xfrm>
        <a:prstGeom prst="line">
          <a:avLst/>
        </a:prstGeom>
        <a:ln w="381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56</xdr:row>
      <xdr:rowOff>0</xdr:rowOff>
    </xdr:from>
    <xdr:to>
      <xdr:col>5</xdr:col>
      <xdr:colOff>251460</xdr:colOff>
      <xdr:row>78</xdr:row>
      <xdr:rowOff>141384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0568940"/>
          <a:ext cx="3421380" cy="4164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358139</xdr:colOff>
      <xdr:row>56</xdr:row>
      <xdr:rowOff>30480</xdr:rowOff>
    </xdr:from>
    <xdr:to>
      <xdr:col>10</xdr:col>
      <xdr:colOff>24396</xdr:colOff>
      <xdr:row>78</xdr:row>
      <xdr:rowOff>137160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39" y="10599420"/>
          <a:ext cx="3628657" cy="413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3</xdr:row>
      <xdr:rowOff>152400</xdr:rowOff>
    </xdr:from>
    <xdr:to>
      <xdr:col>7</xdr:col>
      <xdr:colOff>164286</xdr:colOff>
      <xdr:row>22</xdr:row>
      <xdr:rowOff>73343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01040"/>
          <a:ext cx="5696406" cy="339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496074</xdr:colOff>
      <xdr:row>3</xdr:row>
      <xdr:rowOff>7620</xdr:rowOff>
    </xdr:from>
    <xdr:to>
      <xdr:col>5</xdr:col>
      <xdr:colOff>3314</xdr:colOff>
      <xdr:row>4</xdr:row>
      <xdr:rowOff>132715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514" y="556260"/>
          <a:ext cx="1092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243840</xdr:colOff>
      <xdr:row>6</xdr:row>
      <xdr:rowOff>11430</xdr:rowOff>
    </xdr:from>
    <xdr:to>
      <xdr:col>10</xdr:col>
      <xdr:colOff>60960</xdr:colOff>
      <xdr:row>21</xdr:row>
      <xdr:rowOff>11430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374333</xdr:colOff>
      <xdr:row>3</xdr:row>
      <xdr:rowOff>98955</xdr:rowOff>
    </xdr:from>
    <xdr:to>
      <xdr:col>17</xdr:col>
      <xdr:colOff>404419</xdr:colOff>
      <xdr:row>19</xdr:row>
      <xdr:rowOff>176212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208" y="641880"/>
          <a:ext cx="5364086" cy="297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504826</xdr:colOff>
      <xdr:row>21</xdr:row>
      <xdr:rowOff>0</xdr:rowOff>
    </xdr:from>
    <xdr:to>
      <xdr:col>16</xdr:col>
      <xdr:colOff>396876</xdr:colOff>
      <xdr:row>50</xdr:row>
      <xdr:rowOff>69850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7886701" y="3800475"/>
          <a:ext cx="4464050" cy="5327650"/>
          <a:chOff x="179388" y="1125538"/>
          <a:chExt cx="4464050" cy="532765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179388" y="1125538"/>
            <a:ext cx="4464050" cy="5327650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7" name="Picture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388" y="2133600"/>
            <a:ext cx="4464050" cy="2566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ZoneTexte 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" y="1341438"/>
            <a:ext cx="1552575" cy="460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Elastique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688340</xdr:colOff>
      <xdr:row>6</xdr:row>
      <xdr:rowOff>17780</xdr:rowOff>
    </xdr:from>
    <xdr:to>
      <xdr:col>10</xdr:col>
      <xdr:colOff>505460</xdr:colOff>
      <xdr:row>21</xdr:row>
      <xdr:rowOff>17780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541020</xdr:colOff>
      <xdr:row>2</xdr:row>
      <xdr:rowOff>3706</xdr:rowOff>
    </xdr:from>
    <xdr:to>
      <xdr:col>17</xdr:col>
      <xdr:colOff>171768</xdr:colOff>
      <xdr:row>17</xdr:row>
      <xdr:rowOff>40619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320" y="372006"/>
          <a:ext cx="4964748" cy="279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533400</xdr:colOff>
      <xdr:row>16</xdr:row>
      <xdr:rowOff>142875</xdr:rowOff>
    </xdr:from>
    <xdr:to>
      <xdr:col>15</xdr:col>
      <xdr:colOff>176212</xdr:colOff>
      <xdr:row>46</xdr:row>
      <xdr:rowOff>31750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7153275" y="3038475"/>
          <a:ext cx="4214812" cy="5327650"/>
          <a:chOff x="4929188" y="1125538"/>
          <a:chExt cx="4214812" cy="532765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4929188" y="1125538"/>
            <a:ext cx="4106862" cy="5327650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9188" y="1958975"/>
            <a:ext cx="4214812" cy="294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ZoneTexte 4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27763" y="1349375"/>
            <a:ext cx="1211262" cy="4619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Ductile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148263" y="5084763"/>
            <a:ext cx="3995737" cy="923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1800">
                <a:latin typeface="Arial" panose="020B0604020202020204" pitchFamily="34" charset="0"/>
              </a:rPr>
              <a:t>β est un coefficient fixant la limite inférieure des ordonnées du spectre (valeur recommandée β = 0,2).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494760</xdr:colOff>
      <xdr:row>9</xdr:row>
      <xdr:rowOff>52065</xdr:rowOff>
    </xdr:from>
    <xdr:to>
      <xdr:col>4</xdr:col>
      <xdr:colOff>495120</xdr:colOff>
      <xdr:row>9</xdr:row>
      <xdr:rowOff>52425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cre 1">
              <a:extLst>
                <a:ext uri="{FF2B5EF4-FFF2-40B4-BE49-F238E27FC236}">
                  <a16:creationId xmlns:a16="http://schemas.microsoft.com/office/drawing/2014/main" id="{D9A43DE0-0C56-48CF-9251-595996C038BA}"/>
                </a:ext>
              </a:extLst>
            </xdr14:cNvPr>
            <xdr14:cNvContentPartPr/>
          </xdr14:nvContentPartPr>
          <xdr14:nvPr macro=""/>
          <xdr14:xfrm>
            <a:off x="3542760" y="168084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D9A43DE0-0C56-48CF-9251-595996C038B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89120" y="157320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66240</xdr:colOff>
      <xdr:row>12</xdr:row>
      <xdr:rowOff>9180</xdr:rowOff>
    </xdr:from>
    <xdr:to>
      <xdr:col>6</xdr:col>
      <xdr:colOff>66600</xdr:colOff>
      <xdr:row>12</xdr:row>
      <xdr:rowOff>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8FCA94FA-3675-4A0F-8FE3-70F54A3610E9}"/>
                </a:ext>
              </a:extLst>
            </xdr14:cNvPr>
            <xdr14:cNvContentPartPr/>
          </xdr14:nvContentPartPr>
          <xdr14:nvPr macro=""/>
          <xdr14:xfrm>
            <a:off x="4638240" y="2180880"/>
            <a:ext cx="360" cy="360"/>
          </xdr14:xfrm>
        </xdr:contentPart>
      </mc:Choice>
      <mc:Fallback xmlns="">
        <xdr:pic>
          <xdr:nvPicPr>
            <xdr:cNvPr id="3" name="Encre 2">
              <a:extLst>
                <a:ext uri="{FF2B5EF4-FFF2-40B4-BE49-F238E27FC236}">
                  <a16:creationId xmlns:a16="http://schemas.microsoft.com/office/drawing/2014/main" id="{8FCA94FA-3675-4A0F-8FE3-70F54A3610E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84600" y="207324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337800</xdr:colOff>
      <xdr:row>9</xdr:row>
      <xdr:rowOff>104265</xdr:rowOff>
    </xdr:from>
    <xdr:to>
      <xdr:col>1</xdr:col>
      <xdr:colOff>338160</xdr:colOff>
      <xdr:row>9</xdr:row>
      <xdr:rowOff>104625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Encre 3">
              <a:extLst>
                <a:ext uri="{FF2B5EF4-FFF2-40B4-BE49-F238E27FC236}">
                  <a16:creationId xmlns:a16="http://schemas.microsoft.com/office/drawing/2014/main" id="{3CE0D16C-441B-490E-90D5-1FBC0D1AD538}"/>
                </a:ext>
              </a:extLst>
            </xdr14:cNvPr>
            <xdr14:cNvContentPartPr/>
          </xdr14:nvContentPartPr>
          <xdr14:nvPr macro=""/>
          <xdr14:xfrm>
            <a:off x="1099800" y="1733040"/>
            <a:ext cx="360" cy="360"/>
          </xdr14:xfrm>
        </xdr:contentPart>
      </mc:Choice>
      <mc:Fallback xmlns="">
        <xdr:pic>
          <xdr:nvPicPr>
            <xdr:cNvPr id="4" name="Encre 3">
              <a:extLst>
                <a:ext uri="{FF2B5EF4-FFF2-40B4-BE49-F238E27FC236}">
                  <a16:creationId xmlns:a16="http://schemas.microsoft.com/office/drawing/2014/main" id="{3CE0D16C-441B-490E-90D5-1FBC0D1AD53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46160" y="162540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119063</xdr:colOff>
      <xdr:row>6</xdr:row>
      <xdr:rowOff>176213</xdr:rowOff>
    </xdr:from>
    <xdr:to>
      <xdr:col>5</xdr:col>
      <xdr:colOff>76200</xdr:colOff>
      <xdr:row>9</xdr:row>
      <xdr:rowOff>71438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8" name="Encre 7">
              <a:extLst>
                <a:ext uri="{FF2B5EF4-FFF2-40B4-BE49-F238E27FC236}">
                  <a16:creationId xmlns:a16="http://schemas.microsoft.com/office/drawing/2014/main" id="{80A661EE-D3CF-44B0-9E71-0C59D00614BD}"/>
                </a:ext>
              </a:extLst>
            </xdr14:cNvPr>
            <xdr14:cNvContentPartPr/>
          </xdr14:nvContentPartPr>
          <xdr14:nvPr macro=""/>
          <xdr14:xfrm>
            <a:off x="1643063" y="1262063"/>
            <a:ext cx="2243137" cy="438150"/>
          </xdr14:xfrm>
        </xdr:contentPart>
      </mc:Choice>
      <mc:Fallback xmlns="">
        <xdr:pic>
          <xdr:nvPicPr>
            <xdr:cNvPr id="8" name="Encre 7">
              <a:extLst>
                <a:ext uri="{FF2B5EF4-FFF2-40B4-BE49-F238E27FC236}">
                  <a16:creationId xmlns:a16="http://schemas.microsoft.com/office/drawing/2014/main" id="{80A661EE-D3CF-44B0-9E71-0C59D00614B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625040" y="1073160"/>
              <a:ext cx="2350800" cy="695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181920</xdr:colOff>
      <xdr:row>10</xdr:row>
      <xdr:rowOff>180330</xdr:rowOff>
    </xdr:from>
    <xdr:to>
      <xdr:col>2</xdr:col>
      <xdr:colOff>252413</xdr:colOff>
      <xdr:row>12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Encre 8">
              <a:extLst>
                <a:ext uri="{FF2B5EF4-FFF2-40B4-BE49-F238E27FC236}">
                  <a16:creationId xmlns:a16="http://schemas.microsoft.com/office/drawing/2014/main" id="{A261E78D-01E1-47AB-B9D0-2C8B73BA5A1D}"/>
                </a:ext>
              </a:extLst>
            </xdr14:cNvPr>
            <xdr14:cNvContentPartPr/>
          </xdr14:nvContentPartPr>
          <xdr14:nvPr macro=""/>
          <xdr14:xfrm>
            <a:off x="943920" y="1990080"/>
            <a:ext cx="832493" cy="18162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A261E78D-01E1-47AB-B9D0-2C8B73BA5A1D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34920" y="1981080"/>
              <a:ext cx="1153440" cy="1695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275160</xdr:colOff>
      <xdr:row>17</xdr:row>
      <xdr:rowOff>30945</xdr:rowOff>
    </xdr:from>
    <xdr:to>
      <xdr:col>1</xdr:col>
      <xdr:colOff>315120</xdr:colOff>
      <xdr:row>17</xdr:row>
      <xdr:rowOff>105105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Encre 9">
              <a:extLst>
                <a:ext uri="{FF2B5EF4-FFF2-40B4-BE49-F238E27FC236}">
                  <a16:creationId xmlns:a16="http://schemas.microsoft.com/office/drawing/2014/main" id="{5578A181-BFED-446A-9E0C-28CFDF684F07}"/>
                </a:ext>
              </a:extLst>
            </xdr14:cNvPr>
            <xdr14:cNvContentPartPr/>
          </xdr14:nvContentPartPr>
          <xdr14:nvPr macro=""/>
          <xdr14:xfrm>
            <a:off x="1037160" y="3107520"/>
            <a:ext cx="39960" cy="74160"/>
          </xdr14:xfrm>
        </xdr:contentPart>
      </mc:Choice>
      <mc:Fallback xmlns="">
        <xdr:pic>
          <xdr:nvPicPr>
            <xdr:cNvPr id="10" name="Encre 9">
              <a:extLst>
                <a:ext uri="{FF2B5EF4-FFF2-40B4-BE49-F238E27FC236}">
                  <a16:creationId xmlns:a16="http://schemas.microsoft.com/office/drawing/2014/main" id="{5578A181-BFED-446A-9E0C-28CFDF684F07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28520" y="3098880"/>
              <a:ext cx="57600" cy="91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23812</xdr:colOff>
      <xdr:row>19</xdr:row>
      <xdr:rowOff>157162</xdr:rowOff>
    </xdr:from>
    <xdr:to>
      <xdr:col>11</xdr:col>
      <xdr:colOff>428624</xdr:colOff>
      <xdr:row>49</xdr:row>
      <xdr:rowOff>55562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6B0A2600-CD3E-4ACD-813A-5F5AE844F4F0}"/>
            </a:ext>
          </a:extLst>
        </xdr:cNvPr>
        <xdr:cNvGrpSpPr/>
      </xdr:nvGrpSpPr>
      <xdr:grpSpPr>
        <a:xfrm>
          <a:off x="4595812" y="3595687"/>
          <a:ext cx="4214812" cy="5327650"/>
          <a:chOff x="4929188" y="1054100"/>
          <a:chExt cx="4214812" cy="5327650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E694674B-5DDF-4EF5-B72C-D49D6AF4D73D}"/>
              </a:ext>
            </a:extLst>
          </xdr:cNvPr>
          <xdr:cNvSpPr/>
        </xdr:nvSpPr>
        <xdr:spPr>
          <a:xfrm>
            <a:off x="4995863" y="1054100"/>
            <a:ext cx="4106862" cy="5327650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13" name="Picture 2">
            <a:extLst>
              <a:ext uri="{FF2B5EF4-FFF2-40B4-BE49-F238E27FC236}">
                <a16:creationId xmlns:a16="http://schemas.microsoft.com/office/drawing/2014/main" id="{AC57A31E-E864-465E-815E-4F4787903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9188" y="1958975"/>
            <a:ext cx="4214812" cy="294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ZoneTexte 4">
            <a:extLst>
              <a:ext uri="{FF2B5EF4-FFF2-40B4-BE49-F238E27FC236}">
                <a16:creationId xmlns:a16="http://schemas.microsoft.com/office/drawing/2014/main" id="{4FF82C55-0317-41C2-A3E3-B43F7688FD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27763" y="1349375"/>
            <a:ext cx="1211262" cy="4619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Ductile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7BBA231-A49D-4386-A803-2BD57B212BAB}"/>
              </a:ext>
            </a:extLst>
          </xdr:cNvPr>
          <xdr:cNvSpPr>
            <a:spLocks noChangeArrowheads="1"/>
          </xdr:cNvSpPr>
        </xdr:nvSpPr>
        <xdr:spPr bwMode="auto">
          <a:xfrm>
            <a:off x="5148263" y="5084763"/>
            <a:ext cx="3995737" cy="923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1800">
                <a:latin typeface="Arial" panose="020B0604020202020204" pitchFamily="34" charset="0"/>
              </a:rPr>
              <a:t>β est un coefficient fixant la limite inférieure des ordonnées du spectre (valeur recommandée β = 0,2).</a:t>
            </a:r>
          </a:p>
        </xdr:txBody>
      </xdr:sp>
    </xdr:grpSp>
    <xdr:clientData/>
  </xdr:twoCellAnchor>
  <xdr:twoCellAnchor>
    <xdr:from>
      <xdr:col>3</xdr:col>
      <xdr:colOff>495000</xdr:colOff>
      <xdr:row>34</xdr:row>
      <xdr:rowOff>18660</xdr:rowOff>
    </xdr:from>
    <xdr:to>
      <xdr:col>3</xdr:col>
      <xdr:colOff>495360</xdr:colOff>
      <xdr:row>34</xdr:row>
      <xdr:rowOff>19020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9" name="Encre 18">
              <a:extLst>
                <a:ext uri="{FF2B5EF4-FFF2-40B4-BE49-F238E27FC236}">
                  <a16:creationId xmlns:a16="http://schemas.microsoft.com/office/drawing/2014/main" id="{E5990B26-6C6E-4435-8ED8-FDEF8B69C110}"/>
                </a:ext>
              </a:extLst>
            </xdr14:cNvPr>
            <xdr14:cNvContentPartPr/>
          </xdr14:nvContentPartPr>
          <xdr14:nvPr macro=""/>
          <xdr14:xfrm>
            <a:off x="2781000" y="6171810"/>
            <a:ext cx="360" cy="360"/>
          </xdr14:xfrm>
        </xdr:contentPart>
      </mc:Choice>
      <mc:Fallback xmlns="">
        <xdr:pic>
          <xdr:nvPicPr>
            <xdr:cNvPr id="19" name="Encre 18">
              <a:extLst>
                <a:ext uri="{FF2B5EF4-FFF2-40B4-BE49-F238E27FC236}">
                  <a16:creationId xmlns:a16="http://schemas.microsoft.com/office/drawing/2014/main" id="{E5990B26-6C6E-4435-8ED8-FDEF8B69C11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27000" y="606417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380160</xdr:colOff>
      <xdr:row>23</xdr:row>
      <xdr:rowOff>50265</xdr:rowOff>
    </xdr:from>
    <xdr:to>
      <xdr:col>9</xdr:col>
      <xdr:colOff>467280</xdr:colOff>
      <xdr:row>23</xdr:row>
      <xdr:rowOff>74745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2" name="Encre 21">
              <a:extLst>
                <a:ext uri="{FF2B5EF4-FFF2-40B4-BE49-F238E27FC236}">
                  <a16:creationId xmlns:a16="http://schemas.microsoft.com/office/drawing/2014/main" id="{453F724E-3AB7-4980-A7BB-6FF98368D6A4}"/>
                </a:ext>
              </a:extLst>
            </xdr14:cNvPr>
            <xdr14:cNvContentPartPr/>
          </xdr14:nvContentPartPr>
          <xdr14:nvPr macro=""/>
          <xdr14:xfrm>
            <a:off x="7238160" y="4212690"/>
            <a:ext cx="87120" cy="24480"/>
          </xdr14:xfrm>
        </xdr:contentPart>
      </mc:Choice>
      <mc:Fallback xmlns="">
        <xdr:pic>
          <xdr:nvPicPr>
            <xdr:cNvPr id="22" name="Encre 21">
              <a:extLst>
                <a:ext uri="{FF2B5EF4-FFF2-40B4-BE49-F238E27FC236}">
                  <a16:creationId xmlns:a16="http://schemas.microsoft.com/office/drawing/2014/main" id="{453F724E-3AB7-4980-A7BB-6FF98368D6A4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184160" y="4105050"/>
              <a:ext cx="194760" cy="240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559560</xdr:colOff>
      <xdr:row>14</xdr:row>
      <xdr:rowOff>39240</xdr:rowOff>
    </xdr:from>
    <xdr:to>
      <xdr:col>4</xdr:col>
      <xdr:colOff>621120</xdr:colOff>
      <xdr:row>14</xdr:row>
      <xdr:rowOff>154080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6" name="Encre 25">
              <a:extLst>
                <a:ext uri="{FF2B5EF4-FFF2-40B4-BE49-F238E27FC236}">
                  <a16:creationId xmlns:a16="http://schemas.microsoft.com/office/drawing/2014/main" id="{D7EA6EBF-C18C-4C28-A09E-DC1CB1A97E82}"/>
                </a:ext>
              </a:extLst>
            </xdr14:cNvPr>
            <xdr14:cNvContentPartPr/>
          </xdr14:nvContentPartPr>
          <xdr14:nvPr macro=""/>
          <xdr14:xfrm>
            <a:off x="3607560" y="2572890"/>
            <a:ext cx="61560" cy="114840"/>
          </xdr14:xfrm>
        </xdr:contentPart>
      </mc:Choice>
      <mc:Fallback xmlns="">
        <xdr:pic>
          <xdr:nvPicPr>
            <xdr:cNvPr id="26" name="Encre 25">
              <a:extLst>
                <a:ext uri="{FF2B5EF4-FFF2-40B4-BE49-F238E27FC236}">
                  <a16:creationId xmlns:a16="http://schemas.microsoft.com/office/drawing/2014/main" id="{D7EA6EBF-C18C-4C28-A09E-DC1CB1A97E82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3553560" y="2464890"/>
              <a:ext cx="169200" cy="33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23813</xdr:colOff>
      <xdr:row>2</xdr:row>
      <xdr:rowOff>107155</xdr:rowOff>
    </xdr:from>
    <xdr:to>
      <xdr:col>12</xdr:col>
      <xdr:colOff>23813</xdr:colOff>
      <xdr:row>17</xdr:row>
      <xdr:rowOff>135730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7C5E9ABA-BA83-483E-A5E3-C8F9B5A82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639960</xdr:colOff>
      <xdr:row>15</xdr:row>
      <xdr:rowOff>129150</xdr:rowOff>
    </xdr:from>
    <xdr:to>
      <xdr:col>5</xdr:col>
      <xdr:colOff>655440</xdr:colOff>
      <xdr:row>15</xdr:row>
      <xdr:rowOff>146430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60" name="Encre 59">
              <a:extLst>
                <a:ext uri="{FF2B5EF4-FFF2-40B4-BE49-F238E27FC236}">
                  <a16:creationId xmlns:a16="http://schemas.microsoft.com/office/drawing/2014/main" id="{C6810D82-696B-4E25-899C-311EA66130E5}"/>
                </a:ext>
              </a:extLst>
            </xdr14:cNvPr>
            <xdr14:cNvContentPartPr/>
          </xdr14:nvContentPartPr>
          <xdr14:nvPr macro=""/>
          <xdr14:xfrm>
            <a:off x="4449960" y="2843775"/>
            <a:ext cx="15480" cy="17280"/>
          </xdr14:xfrm>
        </xdr:contentPart>
      </mc:Choice>
      <mc:Fallback xmlns="">
        <xdr:pic>
          <xdr:nvPicPr>
            <xdr:cNvPr id="60" name="Encre 59">
              <a:extLst>
                <a:ext uri="{FF2B5EF4-FFF2-40B4-BE49-F238E27FC236}">
                  <a16:creationId xmlns:a16="http://schemas.microsoft.com/office/drawing/2014/main" id="{C6810D82-696B-4E25-899C-311EA66130E5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4441320" y="2835135"/>
              <a:ext cx="33120" cy="34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444960</xdr:colOff>
      <xdr:row>50</xdr:row>
      <xdr:rowOff>171660</xdr:rowOff>
    </xdr:from>
    <xdr:to>
      <xdr:col>5</xdr:col>
      <xdr:colOff>128760</xdr:colOff>
      <xdr:row>52</xdr:row>
      <xdr:rowOff>69990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64" name="Encre 63">
              <a:extLst>
                <a:ext uri="{FF2B5EF4-FFF2-40B4-BE49-F238E27FC236}">
                  <a16:creationId xmlns:a16="http://schemas.microsoft.com/office/drawing/2014/main" id="{7562E4F4-8EBD-4CDC-921D-04516BE1679B}"/>
                </a:ext>
              </a:extLst>
            </xdr14:cNvPr>
            <xdr14:cNvContentPartPr/>
          </xdr14:nvContentPartPr>
          <xdr14:nvPr macro=""/>
          <xdr14:xfrm>
            <a:off x="2730960" y="9220410"/>
            <a:ext cx="1207800" cy="260280"/>
          </xdr14:xfrm>
        </xdr:contentPart>
      </mc:Choice>
      <mc:Fallback xmlns="">
        <xdr:pic>
          <xdr:nvPicPr>
            <xdr:cNvPr id="64" name="Encre 63">
              <a:extLst>
                <a:ext uri="{FF2B5EF4-FFF2-40B4-BE49-F238E27FC236}">
                  <a16:creationId xmlns:a16="http://schemas.microsoft.com/office/drawing/2014/main" id="{7562E4F4-8EBD-4CDC-921D-04516BE1679B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2721960" y="9211410"/>
              <a:ext cx="1225440" cy="27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755040</xdr:colOff>
      <xdr:row>13</xdr:row>
      <xdr:rowOff>171780</xdr:rowOff>
    </xdr:from>
    <xdr:to>
      <xdr:col>11</xdr:col>
      <xdr:colOff>2040</xdr:colOff>
      <xdr:row>13</xdr:row>
      <xdr:rowOff>174300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67" name="Encre 66">
              <a:extLst>
                <a:ext uri="{FF2B5EF4-FFF2-40B4-BE49-F238E27FC236}">
                  <a16:creationId xmlns:a16="http://schemas.microsoft.com/office/drawing/2014/main" id="{4A11DB5E-165A-45CC-BC35-94030BFE68D7}"/>
                </a:ext>
              </a:extLst>
            </xdr14:cNvPr>
            <xdr14:cNvContentPartPr/>
          </xdr14:nvContentPartPr>
          <xdr14:nvPr macro=""/>
          <xdr14:xfrm>
            <a:off x="8375040" y="2524455"/>
            <a:ext cx="9000" cy="2520"/>
          </xdr14:xfrm>
        </xdr:contentPart>
      </mc:Choice>
      <mc:Fallback xmlns="">
        <xdr:pic>
          <xdr:nvPicPr>
            <xdr:cNvPr id="67" name="Encre 66">
              <a:extLst>
                <a:ext uri="{FF2B5EF4-FFF2-40B4-BE49-F238E27FC236}">
                  <a16:creationId xmlns:a16="http://schemas.microsoft.com/office/drawing/2014/main" id="{4A11DB5E-165A-45CC-BC35-94030BFE68D7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8366400" y="2515815"/>
              <a:ext cx="26640" cy="20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435960</xdr:colOff>
      <xdr:row>37</xdr:row>
      <xdr:rowOff>149655</xdr:rowOff>
    </xdr:from>
    <xdr:to>
      <xdr:col>5</xdr:col>
      <xdr:colOff>53160</xdr:colOff>
      <xdr:row>39</xdr:row>
      <xdr:rowOff>68865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72" name="Encre 71">
              <a:extLst>
                <a:ext uri="{FF2B5EF4-FFF2-40B4-BE49-F238E27FC236}">
                  <a16:creationId xmlns:a16="http://schemas.microsoft.com/office/drawing/2014/main" id="{346D20F7-A705-4E18-A5B0-2BBFA677E13A}"/>
                </a:ext>
              </a:extLst>
            </xdr14:cNvPr>
            <xdr14:cNvContentPartPr/>
          </xdr14:nvContentPartPr>
          <xdr14:nvPr macro=""/>
          <xdr14:xfrm>
            <a:off x="2721960" y="6845730"/>
            <a:ext cx="1141200" cy="281160"/>
          </xdr14:xfrm>
        </xdr:contentPart>
      </mc:Choice>
      <mc:Fallback xmlns="">
        <xdr:pic>
          <xdr:nvPicPr>
            <xdr:cNvPr id="72" name="Encre 71">
              <a:extLst>
                <a:ext uri="{FF2B5EF4-FFF2-40B4-BE49-F238E27FC236}">
                  <a16:creationId xmlns:a16="http://schemas.microsoft.com/office/drawing/2014/main" id="{346D20F7-A705-4E18-A5B0-2BBFA677E13A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712960" y="6836730"/>
              <a:ext cx="1158840" cy="298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10200</xdr:colOff>
      <xdr:row>62</xdr:row>
      <xdr:rowOff>118470</xdr:rowOff>
    </xdr:from>
    <xdr:to>
      <xdr:col>5</xdr:col>
      <xdr:colOff>42000</xdr:colOff>
      <xdr:row>64</xdr:row>
      <xdr:rowOff>7440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73" name="Encre 72">
              <a:extLst>
                <a:ext uri="{FF2B5EF4-FFF2-40B4-BE49-F238E27FC236}">
                  <a16:creationId xmlns:a16="http://schemas.microsoft.com/office/drawing/2014/main" id="{9CB530EE-D7DF-49F9-A8B3-2CC396CE4658}"/>
                </a:ext>
              </a:extLst>
            </xdr14:cNvPr>
            <xdr14:cNvContentPartPr/>
          </xdr14:nvContentPartPr>
          <xdr14:nvPr macro=""/>
          <xdr14:xfrm>
            <a:off x="3058200" y="11338920"/>
            <a:ext cx="793800" cy="250920"/>
          </xdr14:xfrm>
        </xdr:contentPart>
      </mc:Choice>
      <mc:Fallback xmlns="">
        <xdr:pic>
          <xdr:nvPicPr>
            <xdr:cNvPr id="73" name="Encre 72">
              <a:extLst>
                <a:ext uri="{FF2B5EF4-FFF2-40B4-BE49-F238E27FC236}">
                  <a16:creationId xmlns:a16="http://schemas.microsoft.com/office/drawing/2014/main" id="{9CB530EE-D7DF-49F9-A8B3-2CC396CE4658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3049200" y="11330280"/>
              <a:ext cx="811440" cy="26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0</xdr:colOff>
      <xdr:row>20</xdr:row>
      <xdr:rowOff>0</xdr:rowOff>
    </xdr:from>
    <xdr:to>
      <xdr:col>18</xdr:col>
      <xdr:colOff>392748</xdr:colOff>
      <xdr:row>35</xdr:row>
      <xdr:rowOff>36913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941493AE-1028-4043-8F44-B614534D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19500"/>
          <a:ext cx="4964748" cy="275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178125</xdr:colOff>
      <xdr:row>6</xdr:row>
      <xdr:rowOff>15390</xdr:rowOff>
    </xdr:from>
    <xdr:to>
      <xdr:col>6</xdr:col>
      <xdr:colOff>190005</xdr:colOff>
      <xdr:row>6</xdr:row>
      <xdr:rowOff>33390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8" name="Encre 17">
              <a:extLst>
                <a:ext uri="{FF2B5EF4-FFF2-40B4-BE49-F238E27FC236}">
                  <a16:creationId xmlns:a16="http://schemas.microsoft.com/office/drawing/2014/main" id="{510D5EF5-9647-4074-A577-A01388AC94E2}"/>
                </a:ext>
              </a:extLst>
            </xdr14:cNvPr>
            <xdr14:cNvContentPartPr/>
          </xdr14:nvContentPartPr>
          <xdr14:nvPr macro=""/>
          <xdr14:xfrm>
            <a:off x="5274000" y="1101240"/>
            <a:ext cx="11880" cy="18000"/>
          </xdr14:xfrm>
        </xdr:contentPart>
      </mc:Choice>
      <mc:Fallback xmlns="">
        <xdr:pic>
          <xdr:nvPicPr>
            <xdr:cNvPr id="18" name="Encre 17">
              <a:extLst>
                <a:ext uri="{FF2B5EF4-FFF2-40B4-BE49-F238E27FC236}">
                  <a16:creationId xmlns:a16="http://schemas.microsoft.com/office/drawing/2014/main" id="{510D5EF5-9647-4074-A577-A01388AC94E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265360" y="1092240"/>
              <a:ext cx="29520" cy="35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234645</xdr:colOff>
      <xdr:row>5</xdr:row>
      <xdr:rowOff>23205</xdr:rowOff>
    </xdr:from>
    <xdr:to>
      <xdr:col>6</xdr:col>
      <xdr:colOff>254085</xdr:colOff>
      <xdr:row>5</xdr:row>
      <xdr:rowOff>59565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9" name="Encre 18">
              <a:extLst>
                <a:ext uri="{FF2B5EF4-FFF2-40B4-BE49-F238E27FC236}">
                  <a16:creationId xmlns:a16="http://schemas.microsoft.com/office/drawing/2014/main" id="{A4D18C59-FD21-4219-AC55-F759283C28A7}"/>
                </a:ext>
              </a:extLst>
            </xdr14:cNvPr>
            <xdr14:cNvContentPartPr/>
          </xdr14:nvContentPartPr>
          <xdr14:nvPr macro=""/>
          <xdr14:xfrm>
            <a:off x="5330520" y="928080"/>
            <a:ext cx="19440" cy="36360"/>
          </xdr14:xfrm>
        </xdr:contentPart>
      </mc:Choice>
      <mc:Fallback xmlns="">
        <xdr:pic>
          <xdr:nvPicPr>
            <xdr:cNvPr id="19" name="Encre 18">
              <a:extLst>
                <a:ext uri="{FF2B5EF4-FFF2-40B4-BE49-F238E27FC236}">
                  <a16:creationId xmlns:a16="http://schemas.microsoft.com/office/drawing/2014/main" id="{A4D18C59-FD21-4219-AC55-F759283C28A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321880" y="919080"/>
              <a:ext cx="37080" cy="54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84165</xdr:colOff>
      <xdr:row>4</xdr:row>
      <xdr:rowOff>8700</xdr:rowOff>
    </xdr:from>
    <xdr:to>
      <xdr:col>6</xdr:col>
      <xdr:colOff>107565</xdr:colOff>
      <xdr:row>4</xdr:row>
      <xdr:rowOff>34260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0" name="Encre 19">
              <a:extLst>
                <a:ext uri="{FF2B5EF4-FFF2-40B4-BE49-F238E27FC236}">
                  <a16:creationId xmlns:a16="http://schemas.microsoft.com/office/drawing/2014/main" id="{1A6CF988-BEBF-4202-893C-1A275CD6D9BF}"/>
                </a:ext>
              </a:extLst>
            </xdr14:cNvPr>
            <xdr14:cNvContentPartPr/>
          </xdr14:nvContentPartPr>
          <xdr14:nvPr macro=""/>
          <xdr14:xfrm>
            <a:off x="5180040" y="732600"/>
            <a:ext cx="23400" cy="25560"/>
          </xdr14:xfrm>
        </xdr:contentPart>
      </mc:Choice>
      <mc:Fallback xmlns="">
        <xdr:pic>
          <xdr:nvPicPr>
            <xdr:cNvPr id="20" name="Encre 19">
              <a:extLst>
                <a:ext uri="{FF2B5EF4-FFF2-40B4-BE49-F238E27FC236}">
                  <a16:creationId xmlns:a16="http://schemas.microsoft.com/office/drawing/2014/main" id="{1A6CF988-BEBF-4202-893C-1A275CD6D9BF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171400" y="723600"/>
              <a:ext cx="41040" cy="432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602685</xdr:colOff>
      <xdr:row>2</xdr:row>
      <xdr:rowOff>160410</xdr:rowOff>
    </xdr:from>
    <xdr:to>
      <xdr:col>4</xdr:col>
      <xdr:colOff>607005</xdr:colOff>
      <xdr:row>2</xdr:row>
      <xdr:rowOff>163290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1" name="Encre 20">
              <a:extLst>
                <a:ext uri="{FF2B5EF4-FFF2-40B4-BE49-F238E27FC236}">
                  <a16:creationId xmlns:a16="http://schemas.microsoft.com/office/drawing/2014/main" id="{F302D91A-BD5D-4DE0-B14A-DF22A51E7934}"/>
                </a:ext>
              </a:extLst>
            </xdr14:cNvPr>
            <xdr14:cNvContentPartPr/>
          </xdr14:nvContentPartPr>
          <xdr14:nvPr macro=""/>
          <xdr14:xfrm>
            <a:off x="4174560" y="522360"/>
            <a:ext cx="4320" cy="2880"/>
          </xdr14:xfrm>
        </xdr:contentPart>
      </mc:Choice>
      <mc:Fallback xmlns="">
        <xdr:pic>
          <xdr:nvPicPr>
            <xdr:cNvPr id="21" name="Encre 20">
              <a:extLst>
                <a:ext uri="{FF2B5EF4-FFF2-40B4-BE49-F238E27FC236}">
                  <a16:creationId xmlns:a16="http://schemas.microsoft.com/office/drawing/2014/main" id="{F302D91A-BD5D-4DE0-B14A-DF22A51E793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165920" y="513360"/>
              <a:ext cx="2196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761925</xdr:colOff>
      <xdr:row>3</xdr:row>
      <xdr:rowOff>47115</xdr:rowOff>
    </xdr:from>
    <xdr:to>
      <xdr:col>6</xdr:col>
      <xdr:colOff>5685</xdr:colOff>
      <xdr:row>3</xdr:row>
      <xdr:rowOff>48555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2" name="Encre 21">
              <a:extLst>
                <a:ext uri="{FF2B5EF4-FFF2-40B4-BE49-F238E27FC236}">
                  <a16:creationId xmlns:a16="http://schemas.microsoft.com/office/drawing/2014/main" id="{57624C4D-21D0-4C0C-BECA-2338EC0C87CE}"/>
                </a:ext>
              </a:extLst>
            </xdr14:cNvPr>
            <xdr14:cNvContentPartPr/>
          </xdr14:nvContentPartPr>
          <xdr14:nvPr macro=""/>
          <xdr14:xfrm>
            <a:off x="5095800" y="590040"/>
            <a:ext cx="5760" cy="1440"/>
          </xdr14:xfrm>
        </xdr:contentPart>
      </mc:Choice>
      <mc:Fallback xmlns="">
        <xdr:pic>
          <xdr:nvPicPr>
            <xdr:cNvPr id="22" name="Encre 21">
              <a:extLst>
                <a:ext uri="{FF2B5EF4-FFF2-40B4-BE49-F238E27FC236}">
                  <a16:creationId xmlns:a16="http://schemas.microsoft.com/office/drawing/2014/main" id="{57624C4D-21D0-4C0C-BECA-2338EC0C87CE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087160" y="581040"/>
              <a:ext cx="23400" cy="19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147405</xdr:colOff>
      <xdr:row>6</xdr:row>
      <xdr:rowOff>177030</xdr:rowOff>
    </xdr:from>
    <xdr:to>
      <xdr:col>6</xdr:col>
      <xdr:colOff>517605</xdr:colOff>
      <xdr:row>8</xdr:row>
      <xdr:rowOff>115320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9" name="Encre 28">
              <a:extLst>
                <a:ext uri="{FF2B5EF4-FFF2-40B4-BE49-F238E27FC236}">
                  <a16:creationId xmlns:a16="http://schemas.microsoft.com/office/drawing/2014/main" id="{AE13954C-3450-4935-9323-3E84407B0B79}"/>
                </a:ext>
              </a:extLst>
            </xdr14:cNvPr>
            <xdr14:cNvContentPartPr/>
          </xdr14:nvContentPartPr>
          <xdr14:nvPr macro=""/>
          <xdr14:xfrm>
            <a:off x="4481280" y="1262880"/>
            <a:ext cx="1132200" cy="300240"/>
          </xdr14:xfrm>
        </xdr:contentPart>
      </mc:Choice>
      <mc:Fallback xmlns="">
        <xdr:pic>
          <xdr:nvPicPr>
            <xdr:cNvPr id="29" name="Encre 28">
              <a:extLst>
                <a:ext uri="{FF2B5EF4-FFF2-40B4-BE49-F238E27FC236}">
                  <a16:creationId xmlns:a16="http://schemas.microsoft.com/office/drawing/2014/main" id="{AE13954C-3450-4935-9323-3E84407B0B79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472280" y="1253880"/>
              <a:ext cx="1149840" cy="317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739005</xdr:colOff>
      <xdr:row>1</xdr:row>
      <xdr:rowOff>13425</xdr:rowOff>
    </xdr:from>
    <xdr:to>
      <xdr:col>9</xdr:col>
      <xdr:colOff>514612</xdr:colOff>
      <xdr:row>8</xdr:row>
      <xdr:rowOff>78960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46" name="Encre 45">
              <a:extLst>
                <a:ext uri="{FF2B5EF4-FFF2-40B4-BE49-F238E27FC236}">
                  <a16:creationId xmlns:a16="http://schemas.microsoft.com/office/drawing/2014/main" id="{95A4109F-A135-4FC2-943D-FB676C7F591C}"/>
                </a:ext>
              </a:extLst>
            </xdr14:cNvPr>
            <xdr14:cNvContentPartPr/>
          </xdr14:nvContentPartPr>
          <xdr14:nvPr macro=""/>
          <xdr14:xfrm>
            <a:off x="5834880" y="194400"/>
            <a:ext cx="3190320" cy="1332360"/>
          </xdr14:xfrm>
        </xdr:contentPart>
      </mc:Choice>
      <mc:Fallback xmlns="">
        <xdr:pic>
          <xdr:nvPicPr>
            <xdr:cNvPr id="46" name="Encre 45">
              <a:extLst>
                <a:ext uri="{FF2B5EF4-FFF2-40B4-BE49-F238E27FC236}">
                  <a16:creationId xmlns:a16="http://schemas.microsoft.com/office/drawing/2014/main" id="{95A4109F-A135-4FC2-943D-FB676C7F591C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5826240" y="185400"/>
              <a:ext cx="3207960" cy="1350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88132</xdr:colOff>
      <xdr:row>0</xdr:row>
      <xdr:rowOff>99000</xdr:rowOff>
    </xdr:from>
    <xdr:to>
      <xdr:col>12</xdr:col>
      <xdr:colOff>20572</xdr:colOff>
      <xdr:row>3</xdr:row>
      <xdr:rowOff>77715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54" name="Encre 53">
              <a:extLst>
                <a:ext uri="{FF2B5EF4-FFF2-40B4-BE49-F238E27FC236}">
                  <a16:creationId xmlns:a16="http://schemas.microsoft.com/office/drawing/2014/main" id="{3B93F86A-125F-4A1D-8193-60B9D1FDCBA9}"/>
                </a:ext>
              </a:extLst>
            </xdr14:cNvPr>
            <xdr14:cNvContentPartPr/>
          </xdr14:nvContentPartPr>
          <xdr14:nvPr macro=""/>
          <xdr14:xfrm>
            <a:off x="9360720" y="99000"/>
            <a:ext cx="694440" cy="521640"/>
          </xdr14:xfrm>
        </xdr:contentPart>
      </mc:Choice>
      <mc:Fallback xmlns="">
        <xdr:pic>
          <xdr:nvPicPr>
            <xdr:cNvPr id="54" name="Encre 53">
              <a:extLst>
                <a:ext uri="{FF2B5EF4-FFF2-40B4-BE49-F238E27FC236}">
                  <a16:creationId xmlns:a16="http://schemas.microsoft.com/office/drawing/2014/main" id="{3B93F86A-125F-4A1D-8193-60B9D1FDCBA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9352840" y="90360"/>
              <a:ext cx="710529" cy="5392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167692</xdr:colOff>
      <xdr:row>4</xdr:row>
      <xdr:rowOff>21660</xdr:rowOff>
    </xdr:from>
    <xdr:to>
      <xdr:col>12</xdr:col>
      <xdr:colOff>95812</xdr:colOff>
      <xdr:row>7</xdr:row>
      <xdr:rowOff>16935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64" name="Encre 63">
              <a:extLst>
                <a:ext uri="{FF2B5EF4-FFF2-40B4-BE49-F238E27FC236}">
                  <a16:creationId xmlns:a16="http://schemas.microsoft.com/office/drawing/2014/main" id="{9E98FBDD-D84C-480C-AD89-7C9B089524B0}"/>
                </a:ext>
              </a:extLst>
            </xdr14:cNvPr>
            <xdr14:cNvContentPartPr/>
          </xdr14:nvContentPartPr>
          <xdr14:nvPr macro=""/>
          <xdr14:xfrm>
            <a:off x="9440280" y="745560"/>
            <a:ext cx="690120" cy="538200"/>
          </xdr14:xfrm>
        </xdr:contentPart>
      </mc:Choice>
      <mc:Fallback xmlns="">
        <xdr:pic>
          <xdr:nvPicPr>
            <xdr:cNvPr id="64" name="Encre 63">
              <a:extLst>
                <a:ext uri="{FF2B5EF4-FFF2-40B4-BE49-F238E27FC236}">
                  <a16:creationId xmlns:a16="http://schemas.microsoft.com/office/drawing/2014/main" id="{9E98FBDD-D84C-480C-AD89-7C9B089524B0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9432076" y="736560"/>
              <a:ext cx="706200" cy="5558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479572</xdr:colOff>
      <xdr:row>11</xdr:row>
      <xdr:rowOff>92190</xdr:rowOff>
    </xdr:from>
    <xdr:to>
      <xdr:col>8</xdr:col>
      <xdr:colOff>504412</xdr:colOff>
      <xdr:row>11</xdr:row>
      <xdr:rowOff>110910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63" name="Encre 262">
              <a:extLst>
                <a:ext uri="{FF2B5EF4-FFF2-40B4-BE49-F238E27FC236}">
                  <a16:creationId xmlns:a16="http://schemas.microsoft.com/office/drawing/2014/main" id="{0EFE1434-26A9-4909-90BD-BE027A3D1160}"/>
                </a:ext>
              </a:extLst>
            </xdr14:cNvPr>
            <xdr14:cNvContentPartPr/>
          </xdr14:nvContentPartPr>
          <xdr14:nvPr macro=""/>
          <xdr14:xfrm>
            <a:off x="8228160" y="2254365"/>
            <a:ext cx="24840" cy="18720"/>
          </xdr14:xfrm>
        </xdr:contentPart>
      </mc:Choice>
      <mc:Fallback xmlns="">
        <xdr:pic>
          <xdr:nvPicPr>
            <xdr:cNvPr id="263" name="Encre 262">
              <a:extLst>
                <a:ext uri="{FF2B5EF4-FFF2-40B4-BE49-F238E27FC236}">
                  <a16:creationId xmlns:a16="http://schemas.microsoft.com/office/drawing/2014/main" id="{0EFE1434-26A9-4909-90BD-BE027A3D1160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8219160" y="2245365"/>
              <a:ext cx="42480" cy="36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509452</xdr:colOff>
      <xdr:row>16</xdr:row>
      <xdr:rowOff>118552</xdr:rowOff>
    </xdr:from>
    <xdr:to>
      <xdr:col>8</xdr:col>
      <xdr:colOff>516292</xdr:colOff>
      <xdr:row>16</xdr:row>
      <xdr:rowOff>121432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64" name="Encre 263">
              <a:extLst>
                <a:ext uri="{FF2B5EF4-FFF2-40B4-BE49-F238E27FC236}">
                  <a16:creationId xmlns:a16="http://schemas.microsoft.com/office/drawing/2014/main" id="{0F6C0FEC-0D11-48FB-95BC-1D0DBC17258F}"/>
                </a:ext>
              </a:extLst>
            </xdr14:cNvPr>
            <xdr14:cNvContentPartPr/>
          </xdr14:nvContentPartPr>
          <xdr14:nvPr macro=""/>
          <xdr14:xfrm>
            <a:off x="8258040" y="3190365"/>
            <a:ext cx="6840" cy="2880"/>
          </xdr14:xfrm>
        </xdr:contentPart>
      </mc:Choice>
      <mc:Fallback xmlns="">
        <xdr:pic>
          <xdr:nvPicPr>
            <xdr:cNvPr id="264" name="Encre 263">
              <a:extLst>
                <a:ext uri="{FF2B5EF4-FFF2-40B4-BE49-F238E27FC236}">
                  <a16:creationId xmlns:a16="http://schemas.microsoft.com/office/drawing/2014/main" id="{0F6C0FEC-0D11-48FB-95BC-1D0DBC17258F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249400" y="3181365"/>
              <a:ext cx="2448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563527</xdr:colOff>
      <xdr:row>29</xdr:row>
      <xdr:rowOff>40980</xdr:rowOff>
    </xdr:from>
    <xdr:to>
      <xdr:col>9</xdr:col>
      <xdr:colOff>575047</xdr:colOff>
      <xdr:row>29</xdr:row>
      <xdr:rowOff>101460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77" name="Encre 276">
              <a:extLst>
                <a:ext uri="{FF2B5EF4-FFF2-40B4-BE49-F238E27FC236}">
                  <a16:creationId xmlns:a16="http://schemas.microsoft.com/office/drawing/2014/main" id="{263073AB-0985-452E-BE47-4E6B4F361379}"/>
                </a:ext>
              </a:extLst>
            </xdr14:cNvPr>
            <xdr14:cNvContentPartPr/>
          </xdr14:nvContentPartPr>
          <xdr14:nvPr macro=""/>
          <xdr14:xfrm>
            <a:off x="9074115" y="5594055"/>
            <a:ext cx="11520" cy="60480"/>
          </xdr14:xfrm>
        </xdr:contentPart>
      </mc:Choice>
      <mc:Fallback xmlns="">
        <xdr:pic>
          <xdr:nvPicPr>
            <xdr:cNvPr id="277" name="Encre 276">
              <a:extLst>
                <a:ext uri="{FF2B5EF4-FFF2-40B4-BE49-F238E27FC236}">
                  <a16:creationId xmlns:a16="http://schemas.microsoft.com/office/drawing/2014/main" id="{263073AB-0985-452E-BE47-4E6B4F361379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9065475" y="5585055"/>
              <a:ext cx="29160" cy="78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327607</xdr:colOff>
      <xdr:row>29</xdr:row>
      <xdr:rowOff>22980</xdr:rowOff>
    </xdr:from>
    <xdr:to>
      <xdr:col>12</xdr:col>
      <xdr:colOff>360727</xdr:colOff>
      <xdr:row>29</xdr:row>
      <xdr:rowOff>35220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88" name="Encre 287">
              <a:extLst>
                <a:ext uri="{FF2B5EF4-FFF2-40B4-BE49-F238E27FC236}">
                  <a16:creationId xmlns:a16="http://schemas.microsoft.com/office/drawing/2014/main" id="{CF031505-C6B6-499F-AC9C-AA1693332D76}"/>
                </a:ext>
              </a:extLst>
            </xdr14:cNvPr>
            <xdr14:cNvContentPartPr/>
          </xdr14:nvContentPartPr>
          <xdr14:nvPr macro=""/>
          <xdr14:xfrm>
            <a:off x="10362195" y="5576055"/>
            <a:ext cx="33120" cy="12240"/>
          </xdr14:xfrm>
        </xdr:contentPart>
      </mc:Choice>
      <mc:Fallback xmlns="">
        <xdr:pic>
          <xdr:nvPicPr>
            <xdr:cNvPr id="288" name="Encre 287">
              <a:extLst>
                <a:ext uri="{FF2B5EF4-FFF2-40B4-BE49-F238E27FC236}">
                  <a16:creationId xmlns:a16="http://schemas.microsoft.com/office/drawing/2014/main" id="{CF031505-C6B6-499F-AC9C-AA1693332D76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0353195" y="5567055"/>
              <a:ext cx="50760" cy="29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573367</xdr:colOff>
      <xdr:row>5</xdr:row>
      <xdr:rowOff>141945</xdr:rowOff>
    </xdr:from>
    <xdr:to>
      <xdr:col>14</xdr:col>
      <xdr:colOff>656527</xdr:colOff>
      <xdr:row>5</xdr:row>
      <xdr:rowOff>172545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5" name="Encre 314">
              <a:extLst>
                <a:ext uri="{FF2B5EF4-FFF2-40B4-BE49-F238E27FC236}">
                  <a16:creationId xmlns:a16="http://schemas.microsoft.com/office/drawing/2014/main" id="{591E373D-5334-48D9-A945-49441F93A92D}"/>
                </a:ext>
              </a:extLst>
            </xdr14:cNvPr>
            <xdr14:cNvContentPartPr/>
          </xdr14:nvContentPartPr>
          <xdr14:nvPr macro=""/>
          <xdr14:xfrm>
            <a:off x="12131955" y="1046820"/>
            <a:ext cx="83160" cy="30600"/>
          </xdr14:xfrm>
        </xdr:contentPart>
      </mc:Choice>
      <mc:Fallback xmlns="">
        <xdr:pic>
          <xdr:nvPicPr>
            <xdr:cNvPr id="315" name="Encre 314">
              <a:extLst>
                <a:ext uri="{FF2B5EF4-FFF2-40B4-BE49-F238E27FC236}">
                  <a16:creationId xmlns:a16="http://schemas.microsoft.com/office/drawing/2014/main" id="{591E373D-5334-48D9-A945-49441F93A92D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2123315" y="1037820"/>
              <a:ext cx="100800" cy="48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593887</xdr:colOff>
      <xdr:row>6</xdr:row>
      <xdr:rowOff>65730</xdr:rowOff>
    </xdr:from>
    <xdr:to>
      <xdr:col>14</xdr:col>
      <xdr:colOff>716287</xdr:colOff>
      <xdr:row>6</xdr:row>
      <xdr:rowOff>110730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16" name="Encre 315">
              <a:extLst>
                <a:ext uri="{FF2B5EF4-FFF2-40B4-BE49-F238E27FC236}">
                  <a16:creationId xmlns:a16="http://schemas.microsoft.com/office/drawing/2014/main" id="{FDCBBA5B-0640-45A0-A647-3A1CA969A4AD}"/>
                </a:ext>
              </a:extLst>
            </xdr14:cNvPr>
            <xdr14:cNvContentPartPr/>
          </xdr14:nvContentPartPr>
          <xdr14:nvPr macro=""/>
          <xdr14:xfrm>
            <a:off x="12152475" y="1151580"/>
            <a:ext cx="122400" cy="45000"/>
          </xdr14:xfrm>
        </xdr:contentPart>
      </mc:Choice>
      <mc:Fallback xmlns="">
        <xdr:pic>
          <xdr:nvPicPr>
            <xdr:cNvPr id="316" name="Encre 315">
              <a:extLst>
                <a:ext uri="{FF2B5EF4-FFF2-40B4-BE49-F238E27FC236}">
                  <a16:creationId xmlns:a16="http://schemas.microsoft.com/office/drawing/2014/main" id="{FDCBBA5B-0640-45A0-A647-3A1CA969A4AD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2143835" y="1142940"/>
              <a:ext cx="140040" cy="62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732367</xdr:colOff>
      <xdr:row>6</xdr:row>
      <xdr:rowOff>176970</xdr:rowOff>
    </xdr:from>
    <xdr:to>
      <xdr:col>16</xdr:col>
      <xdr:colOff>737767</xdr:colOff>
      <xdr:row>7</xdr:row>
      <xdr:rowOff>5715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73" name="Encre 372">
              <a:extLst>
                <a:ext uri="{FF2B5EF4-FFF2-40B4-BE49-F238E27FC236}">
                  <a16:creationId xmlns:a16="http://schemas.microsoft.com/office/drawing/2014/main" id="{568522A0-0D06-4D51-AE68-B4197277EF1E}"/>
                </a:ext>
              </a:extLst>
            </xdr14:cNvPr>
            <xdr14:cNvContentPartPr/>
          </xdr14:nvContentPartPr>
          <xdr14:nvPr macro=""/>
          <xdr14:xfrm>
            <a:off x="13814955" y="1262820"/>
            <a:ext cx="5400" cy="9720"/>
          </xdr14:xfrm>
        </xdr:contentPart>
      </mc:Choice>
      <mc:Fallback xmlns="">
        <xdr:pic>
          <xdr:nvPicPr>
            <xdr:cNvPr id="373" name="Encre 372">
              <a:extLst>
                <a:ext uri="{FF2B5EF4-FFF2-40B4-BE49-F238E27FC236}">
                  <a16:creationId xmlns:a16="http://schemas.microsoft.com/office/drawing/2014/main" id="{568522A0-0D06-4D51-AE68-B4197277EF1E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3806315" y="1254180"/>
              <a:ext cx="23040" cy="27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702847</xdr:colOff>
      <xdr:row>12</xdr:row>
      <xdr:rowOff>12525</xdr:rowOff>
    </xdr:from>
    <xdr:to>
      <xdr:col>13</xdr:col>
      <xdr:colOff>712567</xdr:colOff>
      <xdr:row>12</xdr:row>
      <xdr:rowOff>30885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571" name="Encre 570">
              <a:extLst>
                <a:ext uri="{FF2B5EF4-FFF2-40B4-BE49-F238E27FC236}">
                  <a16:creationId xmlns:a16="http://schemas.microsoft.com/office/drawing/2014/main" id="{6C04C714-CAB2-40FA-9216-1AAE28A8AA71}"/>
                </a:ext>
              </a:extLst>
            </xdr14:cNvPr>
            <xdr14:cNvContentPartPr/>
          </xdr14:nvContentPartPr>
          <xdr14:nvPr macro=""/>
          <xdr14:xfrm>
            <a:off x="11499435" y="2355675"/>
            <a:ext cx="9720" cy="18360"/>
          </xdr14:xfrm>
        </xdr:contentPart>
      </mc:Choice>
      <mc:Fallback xmlns="">
        <xdr:pic>
          <xdr:nvPicPr>
            <xdr:cNvPr id="571" name="Encre 570">
              <a:extLst>
                <a:ext uri="{FF2B5EF4-FFF2-40B4-BE49-F238E27FC236}">
                  <a16:creationId xmlns:a16="http://schemas.microsoft.com/office/drawing/2014/main" id="{6C04C714-CAB2-40FA-9216-1AAE28A8AA71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1490795" y="2347035"/>
              <a:ext cx="2736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169807</xdr:colOff>
      <xdr:row>23</xdr:row>
      <xdr:rowOff>67170</xdr:rowOff>
    </xdr:from>
    <xdr:to>
      <xdr:col>11</xdr:col>
      <xdr:colOff>171247</xdr:colOff>
      <xdr:row>23</xdr:row>
      <xdr:rowOff>68970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631" name="Encre 630">
              <a:extLst>
                <a:ext uri="{FF2B5EF4-FFF2-40B4-BE49-F238E27FC236}">
                  <a16:creationId xmlns:a16="http://schemas.microsoft.com/office/drawing/2014/main" id="{681DC863-EE44-423F-B1E2-3F5E817816EA}"/>
                </a:ext>
              </a:extLst>
            </xdr14:cNvPr>
            <xdr14:cNvContentPartPr/>
          </xdr14:nvContentPartPr>
          <xdr14:nvPr macro=""/>
          <xdr14:xfrm>
            <a:off x="9442395" y="4534395"/>
            <a:ext cx="1440" cy="1800"/>
          </xdr14:xfrm>
        </xdr:contentPart>
      </mc:Choice>
      <mc:Fallback xmlns="">
        <xdr:pic>
          <xdr:nvPicPr>
            <xdr:cNvPr id="631" name="Encre 630">
              <a:extLst>
                <a:ext uri="{FF2B5EF4-FFF2-40B4-BE49-F238E27FC236}">
                  <a16:creationId xmlns:a16="http://schemas.microsoft.com/office/drawing/2014/main" id="{681DC863-EE44-423F-B1E2-3F5E817816EA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9433395" y="4525395"/>
              <a:ext cx="19080" cy="19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462127</xdr:colOff>
      <xdr:row>12</xdr:row>
      <xdr:rowOff>151695</xdr:rowOff>
    </xdr:from>
    <xdr:to>
      <xdr:col>14</xdr:col>
      <xdr:colOff>473647</xdr:colOff>
      <xdr:row>12</xdr:row>
      <xdr:rowOff>170055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649" name="Encre 648">
              <a:extLst>
                <a:ext uri="{FF2B5EF4-FFF2-40B4-BE49-F238E27FC236}">
                  <a16:creationId xmlns:a16="http://schemas.microsoft.com/office/drawing/2014/main" id="{33CF76A7-FE57-4F3A-8F46-DE3360661DAF}"/>
                </a:ext>
              </a:extLst>
            </xdr14:cNvPr>
            <xdr14:cNvContentPartPr/>
          </xdr14:nvContentPartPr>
          <xdr14:nvPr macro=""/>
          <xdr14:xfrm>
            <a:off x="12020715" y="2494845"/>
            <a:ext cx="11520" cy="18360"/>
          </xdr14:xfrm>
        </xdr:contentPart>
      </mc:Choice>
      <mc:Fallback xmlns="">
        <xdr:pic>
          <xdr:nvPicPr>
            <xdr:cNvPr id="649" name="Encre 648">
              <a:extLst>
                <a:ext uri="{FF2B5EF4-FFF2-40B4-BE49-F238E27FC236}">
                  <a16:creationId xmlns:a16="http://schemas.microsoft.com/office/drawing/2014/main" id="{33CF76A7-FE57-4F3A-8F46-DE3360661DAF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2011715" y="2485845"/>
              <a:ext cx="2916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479572</xdr:colOff>
      <xdr:row>41</xdr:row>
      <xdr:rowOff>92190</xdr:rowOff>
    </xdr:from>
    <xdr:to>
      <xdr:col>8</xdr:col>
      <xdr:colOff>504412</xdr:colOff>
      <xdr:row>41</xdr:row>
      <xdr:rowOff>110910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850" name="Encre 849">
              <a:extLst>
                <a:ext uri="{FF2B5EF4-FFF2-40B4-BE49-F238E27FC236}">
                  <a16:creationId xmlns:a16="http://schemas.microsoft.com/office/drawing/2014/main" id="{7618431E-16EC-499C-9CC9-79F4E30C6A32}"/>
                </a:ext>
              </a:extLst>
            </xdr14:cNvPr>
            <xdr14:cNvContentPartPr/>
          </xdr14:nvContentPartPr>
          <xdr14:nvPr macro=""/>
          <xdr14:xfrm>
            <a:off x="8228160" y="2254365"/>
            <a:ext cx="24840" cy="18720"/>
          </xdr14:xfrm>
        </xdr:contentPart>
      </mc:Choice>
      <mc:Fallback xmlns="">
        <xdr:pic>
          <xdr:nvPicPr>
            <xdr:cNvPr id="850" name="Encre 849">
              <a:extLst>
                <a:ext uri="{FF2B5EF4-FFF2-40B4-BE49-F238E27FC236}">
                  <a16:creationId xmlns:a16="http://schemas.microsoft.com/office/drawing/2014/main" id="{7618431E-16EC-499C-9CC9-79F4E30C6A32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8219160" y="2245365"/>
              <a:ext cx="42480" cy="36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509452</xdr:colOff>
      <xdr:row>46</xdr:row>
      <xdr:rowOff>118552</xdr:rowOff>
    </xdr:from>
    <xdr:to>
      <xdr:col>8</xdr:col>
      <xdr:colOff>516292</xdr:colOff>
      <xdr:row>46</xdr:row>
      <xdr:rowOff>121432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851" name="Encre 850">
              <a:extLst>
                <a:ext uri="{FF2B5EF4-FFF2-40B4-BE49-F238E27FC236}">
                  <a16:creationId xmlns:a16="http://schemas.microsoft.com/office/drawing/2014/main" id="{BDC8C969-142D-426A-B082-3D365E4D3259}"/>
                </a:ext>
              </a:extLst>
            </xdr14:cNvPr>
            <xdr14:cNvContentPartPr/>
          </xdr14:nvContentPartPr>
          <xdr14:nvPr macro=""/>
          <xdr14:xfrm>
            <a:off x="8258040" y="3190365"/>
            <a:ext cx="6840" cy="2880"/>
          </xdr14:xfrm>
        </xdr:contentPart>
      </mc:Choice>
      <mc:Fallback xmlns="">
        <xdr:pic>
          <xdr:nvPicPr>
            <xdr:cNvPr id="851" name="Encre 850">
              <a:extLst>
                <a:ext uri="{FF2B5EF4-FFF2-40B4-BE49-F238E27FC236}">
                  <a16:creationId xmlns:a16="http://schemas.microsoft.com/office/drawing/2014/main" id="{BDC8C969-142D-426A-B082-3D365E4D3259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249400" y="3181365"/>
              <a:ext cx="2448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330994</xdr:colOff>
      <xdr:row>18</xdr:row>
      <xdr:rowOff>23812</xdr:rowOff>
    </xdr:from>
    <xdr:to>
      <xdr:col>21</xdr:col>
      <xdr:colOff>330994</xdr:colOff>
      <xdr:row>35</xdr:row>
      <xdr:rowOff>90487</xdr:rowOff>
    </xdr:to>
    <xdr:graphicFrame macro="">
      <xdr:nvGraphicFramePr>
        <xdr:cNvPr id="857" name="Graphique 856">
          <a:extLst>
            <a:ext uri="{FF2B5EF4-FFF2-40B4-BE49-F238E27FC236}">
              <a16:creationId xmlns:a16="http://schemas.microsoft.com/office/drawing/2014/main" id="{82F74B9F-A3FC-45A5-9ED5-37DC8B399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630367</xdr:colOff>
      <xdr:row>31</xdr:row>
      <xdr:rowOff>127253</xdr:rowOff>
    </xdr:from>
    <xdr:to>
      <xdr:col>9</xdr:col>
      <xdr:colOff>636127</xdr:colOff>
      <xdr:row>31</xdr:row>
      <xdr:rowOff>129773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866" name="Encre 865">
              <a:extLst>
                <a:ext uri="{FF2B5EF4-FFF2-40B4-BE49-F238E27FC236}">
                  <a16:creationId xmlns:a16="http://schemas.microsoft.com/office/drawing/2014/main" id="{5AC09FA5-5F21-42A0-B417-71D157978439}"/>
                </a:ext>
              </a:extLst>
            </xdr14:cNvPr>
            <xdr14:cNvContentPartPr/>
          </xdr14:nvContentPartPr>
          <xdr14:nvPr macro=""/>
          <xdr14:xfrm>
            <a:off x="9140955" y="6042278"/>
            <a:ext cx="5760" cy="2520"/>
          </xdr14:xfrm>
        </xdr:contentPart>
      </mc:Choice>
      <mc:Fallback xmlns="">
        <xdr:pic>
          <xdr:nvPicPr>
            <xdr:cNvPr id="866" name="Encre 865">
              <a:extLst>
                <a:ext uri="{FF2B5EF4-FFF2-40B4-BE49-F238E27FC236}">
                  <a16:creationId xmlns:a16="http://schemas.microsoft.com/office/drawing/2014/main" id="{5AC09FA5-5F21-42A0-B417-71D157978439}"/>
                </a:ext>
              </a:extLst>
            </xdr:cNvPr>
            <xdr:cNvPicPr/>
          </xdr:nvPicPr>
          <xdr:blipFill>
            <a:blip xmlns:r="http://schemas.openxmlformats.org/officeDocument/2006/relationships" r:embed="rId61"/>
            <a:stretch>
              <a:fillRect/>
            </a:stretch>
          </xdr:blipFill>
          <xdr:spPr>
            <a:xfrm>
              <a:off x="9132315" y="6033638"/>
              <a:ext cx="23400" cy="20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154087</xdr:colOff>
      <xdr:row>21</xdr:row>
      <xdr:rowOff>164723</xdr:rowOff>
    </xdr:from>
    <xdr:to>
      <xdr:col>9</xdr:col>
      <xdr:colOff>155887</xdr:colOff>
      <xdr:row>21</xdr:row>
      <xdr:rowOff>172283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871" name="Encre 870">
              <a:extLst>
                <a:ext uri="{FF2B5EF4-FFF2-40B4-BE49-F238E27FC236}">
                  <a16:creationId xmlns:a16="http://schemas.microsoft.com/office/drawing/2014/main" id="{5A23D50F-297A-4AE5-A61B-7842519FA820}"/>
                </a:ext>
              </a:extLst>
            </xdr14:cNvPr>
            <xdr14:cNvContentPartPr/>
          </xdr14:nvContentPartPr>
          <xdr14:nvPr macro=""/>
          <xdr14:xfrm>
            <a:off x="8664675" y="4269998"/>
            <a:ext cx="1800" cy="7560"/>
          </xdr14:xfrm>
        </xdr:contentPart>
      </mc:Choice>
      <mc:Fallback xmlns="">
        <xdr:pic>
          <xdr:nvPicPr>
            <xdr:cNvPr id="871" name="Encre 870">
              <a:extLst>
                <a:ext uri="{FF2B5EF4-FFF2-40B4-BE49-F238E27FC236}">
                  <a16:creationId xmlns:a16="http://schemas.microsoft.com/office/drawing/2014/main" id="{5A23D50F-297A-4AE5-A61B-7842519FA820}"/>
                </a:ext>
              </a:extLst>
            </xdr:cNvPr>
            <xdr:cNvPicPr/>
          </xdr:nvPicPr>
          <xdr:blipFill>
            <a:blip xmlns:r="http://schemas.openxmlformats.org/officeDocument/2006/relationships" r:embed="rId63"/>
            <a:stretch>
              <a:fillRect/>
            </a:stretch>
          </xdr:blipFill>
          <xdr:spPr>
            <a:xfrm>
              <a:off x="8655675" y="4260998"/>
              <a:ext cx="19440" cy="252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1459920</xdr:colOff>
      <xdr:row>32</xdr:row>
      <xdr:rowOff>95220</xdr:rowOff>
    </xdr:from>
    <xdr:to>
      <xdr:col>6</xdr:col>
      <xdr:colOff>1461720</xdr:colOff>
      <xdr:row>32</xdr:row>
      <xdr:rowOff>97020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953" name="Encre 952">
              <a:extLst>
                <a:ext uri="{FF2B5EF4-FFF2-40B4-BE49-F238E27FC236}">
                  <a16:creationId xmlns:a16="http://schemas.microsoft.com/office/drawing/2014/main" id="{3CFAA284-1FF8-41A7-BF5D-C6E38E7AC2D1}"/>
                </a:ext>
              </a:extLst>
            </xdr14:cNvPr>
            <xdr14:cNvContentPartPr/>
          </xdr14:nvContentPartPr>
          <xdr14:nvPr macro=""/>
          <xdr14:xfrm>
            <a:off x="6555795" y="6191220"/>
            <a:ext cx="1800" cy="1800"/>
          </xdr14:xfrm>
        </xdr:contentPart>
      </mc:Choice>
      <mc:Fallback xmlns="">
        <xdr:pic>
          <xdr:nvPicPr>
            <xdr:cNvPr id="953" name="Encre 952">
              <a:extLst>
                <a:ext uri="{FF2B5EF4-FFF2-40B4-BE49-F238E27FC236}">
                  <a16:creationId xmlns:a16="http://schemas.microsoft.com/office/drawing/2014/main" id="{3CFAA284-1FF8-41A7-BF5D-C6E38E7AC2D1}"/>
                </a:ext>
              </a:extLst>
            </xdr:cNvPr>
            <xdr:cNvPicPr/>
          </xdr:nvPicPr>
          <xdr:blipFill>
            <a:blip xmlns:r="http://schemas.openxmlformats.org/officeDocument/2006/relationships" r:embed="rId73"/>
            <a:stretch>
              <a:fillRect/>
            </a:stretch>
          </xdr:blipFill>
          <xdr:spPr>
            <a:xfrm>
              <a:off x="6546795" y="6182220"/>
              <a:ext cx="19440" cy="19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431324</xdr:colOff>
      <xdr:row>55</xdr:row>
      <xdr:rowOff>112590</xdr:rowOff>
    </xdr:from>
    <xdr:to>
      <xdr:col>14</xdr:col>
      <xdr:colOff>770489</xdr:colOff>
      <xdr:row>63</xdr:row>
      <xdr:rowOff>172830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963" name="Encre 962">
              <a:extLst>
                <a:ext uri="{FF2B5EF4-FFF2-40B4-BE49-F238E27FC236}">
                  <a16:creationId xmlns:a16="http://schemas.microsoft.com/office/drawing/2014/main" id="{61718C97-09E5-4DA4-9066-30C974208AED}"/>
                </a:ext>
              </a:extLst>
            </xdr14:cNvPr>
            <xdr14:cNvContentPartPr/>
          </xdr14:nvContentPartPr>
          <xdr14:nvPr macro=""/>
          <xdr14:xfrm>
            <a:off x="8941912" y="9875715"/>
            <a:ext cx="3453840" cy="1508040"/>
          </xdr14:xfrm>
        </xdr:contentPart>
      </mc:Choice>
      <mc:Fallback xmlns="">
        <xdr:pic>
          <xdr:nvPicPr>
            <xdr:cNvPr id="963" name="Encre 962">
              <a:extLst>
                <a:ext uri="{FF2B5EF4-FFF2-40B4-BE49-F238E27FC236}">
                  <a16:creationId xmlns:a16="http://schemas.microsoft.com/office/drawing/2014/main" id="{61718C97-09E5-4DA4-9066-30C974208AED}"/>
                </a:ext>
              </a:extLst>
            </xdr:cNvPr>
            <xdr:cNvPicPr/>
          </xdr:nvPicPr>
          <xdr:blipFill>
            <a:blip xmlns:r="http://schemas.openxmlformats.org/officeDocument/2006/relationships" r:embed="rId77"/>
            <a:stretch>
              <a:fillRect/>
            </a:stretch>
          </xdr:blipFill>
          <xdr:spPr>
            <a:xfrm>
              <a:off x="8932912" y="9866717"/>
              <a:ext cx="3471480" cy="152567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630720</xdr:colOff>
      <xdr:row>59</xdr:row>
      <xdr:rowOff>147435</xdr:rowOff>
    </xdr:from>
    <xdr:to>
      <xdr:col>6</xdr:col>
      <xdr:colOff>755400</xdr:colOff>
      <xdr:row>62</xdr:row>
      <xdr:rowOff>53790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1020" name="Encre 1019">
              <a:extLst>
                <a:ext uri="{FF2B5EF4-FFF2-40B4-BE49-F238E27FC236}">
                  <a16:creationId xmlns:a16="http://schemas.microsoft.com/office/drawing/2014/main" id="{D3EAAF6D-8B4F-4EE6-95B7-D7D4A0891B52}"/>
                </a:ext>
              </a:extLst>
            </xdr14:cNvPr>
            <xdr14:cNvContentPartPr/>
          </xdr14:nvContentPartPr>
          <xdr14:nvPr macro=""/>
          <xdr14:xfrm>
            <a:off x="4964595" y="10634460"/>
            <a:ext cx="886680" cy="449280"/>
          </xdr14:xfrm>
        </xdr:contentPart>
      </mc:Choice>
      <mc:Fallback xmlns="">
        <xdr:pic>
          <xdr:nvPicPr>
            <xdr:cNvPr id="1020" name="Encre 1019">
              <a:extLst>
                <a:ext uri="{FF2B5EF4-FFF2-40B4-BE49-F238E27FC236}">
                  <a16:creationId xmlns:a16="http://schemas.microsoft.com/office/drawing/2014/main" id="{D3EAAF6D-8B4F-4EE6-95B7-D7D4A0891B52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4955595" y="10625820"/>
              <a:ext cx="904320" cy="466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926760</xdr:colOff>
      <xdr:row>57</xdr:row>
      <xdr:rowOff>134625</xdr:rowOff>
    </xdr:from>
    <xdr:to>
      <xdr:col>7</xdr:col>
      <xdr:colOff>161910</xdr:colOff>
      <xdr:row>61</xdr:row>
      <xdr:rowOff>177165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25" name="Encre 1024">
              <a:extLst>
                <a:ext uri="{FF2B5EF4-FFF2-40B4-BE49-F238E27FC236}">
                  <a16:creationId xmlns:a16="http://schemas.microsoft.com/office/drawing/2014/main" id="{E6ADD308-F079-40AA-BF36-A259880CBFA8}"/>
                </a:ext>
              </a:extLst>
            </xdr14:cNvPr>
            <xdr14:cNvContentPartPr/>
          </xdr14:nvContentPartPr>
          <xdr14:nvPr macro=""/>
          <xdr14:xfrm>
            <a:off x="6022635" y="10259700"/>
            <a:ext cx="702000" cy="766440"/>
          </xdr14:xfrm>
        </xdr:contentPart>
      </mc:Choice>
      <mc:Fallback xmlns="">
        <xdr:pic>
          <xdr:nvPicPr>
            <xdr:cNvPr id="1025" name="Encre 1024">
              <a:extLst>
                <a:ext uri="{FF2B5EF4-FFF2-40B4-BE49-F238E27FC236}">
                  <a16:creationId xmlns:a16="http://schemas.microsoft.com/office/drawing/2014/main" id="{E6ADD308-F079-40AA-BF36-A259880CBFA8}"/>
                </a:ext>
              </a:extLst>
            </xdr:cNvPr>
            <xdr:cNvPicPr/>
          </xdr:nvPicPr>
          <xdr:blipFill>
            <a:blip xmlns:r="http://schemas.openxmlformats.org/officeDocument/2006/relationships" r:embed="rId95"/>
            <a:stretch>
              <a:fillRect/>
            </a:stretch>
          </xdr:blipFill>
          <xdr:spPr>
            <a:xfrm>
              <a:off x="6013991" y="10250700"/>
              <a:ext cx="719649" cy="784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322200</xdr:colOff>
      <xdr:row>20</xdr:row>
      <xdr:rowOff>139755</xdr:rowOff>
    </xdr:from>
    <xdr:to>
      <xdr:col>3</xdr:col>
      <xdr:colOff>163440</xdr:colOff>
      <xdr:row>35</xdr:row>
      <xdr:rowOff>48810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46" name="Encre 1045">
              <a:extLst>
                <a:ext uri="{FF2B5EF4-FFF2-40B4-BE49-F238E27FC236}">
                  <a16:creationId xmlns:a16="http://schemas.microsoft.com/office/drawing/2014/main" id="{EEDD3066-CF88-4CFD-80F8-F636BCD029C1}"/>
                </a:ext>
              </a:extLst>
            </xdr14:cNvPr>
            <xdr14:cNvContentPartPr/>
          </xdr14:nvContentPartPr>
          <xdr14:nvPr macro=""/>
          <xdr14:xfrm>
            <a:off x="322200" y="4064055"/>
            <a:ext cx="2127240" cy="2623680"/>
          </xdr14:xfrm>
        </xdr:contentPart>
      </mc:Choice>
      <mc:Fallback xmlns="">
        <xdr:pic>
          <xdr:nvPicPr>
            <xdr:cNvPr id="1046" name="Encre 1045">
              <a:extLst>
                <a:ext uri="{FF2B5EF4-FFF2-40B4-BE49-F238E27FC236}">
                  <a16:creationId xmlns:a16="http://schemas.microsoft.com/office/drawing/2014/main" id="{EEDD3066-CF88-4CFD-80F8-F636BCD029C1}"/>
                </a:ext>
              </a:extLst>
            </xdr:cNvPr>
            <xdr:cNvPicPr/>
          </xdr:nvPicPr>
          <xdr:blipFill>
            <a:blip xmlns:r="http://schemas.openxmlformats.org/officeDocument/2006/relationships" r:embed="rId103"/>
            <a:stretch>
              <a:fillRect/>
            </a:stretch>
          </xdr:blipFill>
          <xdr:spPr>
            <a:xfrm>
              <a:off x="313200" y="4055055"/>
              <a:ext cx="2144880" cy="26413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700777</xdr:colOff>
      <xdr:row>48</xdr:row>
      <xdr:rowOff>143220</xdr:rowOff>
    </xdr:from>
    <xdr:to>
      <xdr:col>16</xdr:col>
      <xdr:colOff>44377</xdr:colOff>
      <xdr:row>50</xdr:row>
      <xdr:rowOff>118950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77" name="Encre 1076">
              <a:extLst>
                <a:ext uri="{FF2B5EF4-FFF2-40B4-BE49-F238E27FC236}">
                  <a16:creationId xmlns:a16="http://schemas.microsoft.com/office/drawing/2014/main" id="{1A4ABDFE-2119-472A-81F5-C4BDE147D7CF}"/>
                </a:ext>
              </a:extLst>
            </xdr14:cNvPr>
            <xdr14:cNvContentPartPr/>
          </xdr14:nvContentPartPr>
          <xdr14:nvPr macro=""/>
          <xdr14:xfrm>
            <a:off x="13154715" y="8639520"/>
            <a:ext cx="867600" cy="337680"/>
          </xdr14:xfrm>
        </xdr:contentPart>
      </mc:Choice>
      <mc:Fallback xmlns="">
        <xdr:pic>
          <xdr:nvPicPr>
            <xdr:cNvPr id="1077" name="Encre 1076">
              <a:extLst>
                <a:ext uri="{FF2B5EF4-FFF2-40B4-BE49-F238E27FC236}">
                  <a16:creationId xmlns:a16="http://schemas.microsoft.com/office/drawing/2014/main" id="{1A4ABDFE-2119-472A-81F5-C4BDE147D7CF}"/>
                </a:ext>
              </a:extLst>
            </xdr:cNvPr>
            <xdr:cNvPicPr/>
          </xdr:nvPicPr>
          <xdr:blipFill>
            <a:blip xmlns:r="http://schemas.openxmlformats.org/officeDocument/2006/relationships" r:embed="rId111"/>
            <a:stretch>
              <a:fillRect/>
            </a:stretch>
          </xdr:blipFill>
          <xdr:spPr>
            <a:xfrm>
              <a:off x="13146075" y="8630880"/>
              <a:ext cx="885240" cy="3553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69850</xdr:rowOff>
    </xdr:from>
    <xdr:to>
      <xdr:col>5</xdr:col>
      <xdr:colOff>731520</xdr:colOff>
      <xdr:row>16</xdr:row>
      <xdr:rowOff>69850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5:44.907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98 235 2176,'-27'21'2187,"-10"-7"-1238,41-28 773,7-27-95,1-18-1094,-19-28 1089,-2 40 74,8 45-1631,0 1 0,0-1 0,0 1 0,0-1 0,0 1 0,0 0 0,-1 0 0,1 0 0,0 0 0,-1 0 0,1 0 0,-1 0 0,1 0 0,-1 0 0,1 1 0,-1-1 0,0 1 0,1-1 0,-1 1 0,0-1 0,1 1 0,-1 0 0,0 0 0,1 0 0,-1 0 0,-1 0-65,3 24-496,-5 29 571,33-21-1193,-3-9 1068,-14 87 999,-8-104-1021,0 1-1,0 0 0,0-1 1,1 1-1,0-1 1,1 0-1,-1 0 0,1-1 1,0 1-1,0-1 1,1 0-1,-1 0 0,4 1 73,10 7-219,-9-7 228,0 0 0,0 1-1,-1 1 1,1-1 0,-2 2 0,1-1-1,-1 1 1,1 3-9,-8-11 59,-1 0 0,1 0 0,-1 1 0,0-1 0,1 0 0,-1 1 0,0-1 0,0 1 0,0-1 0,0 0 0,0 1 0,0-1 0,0 1 0,0-1-1,-1 0 1,1 1 0,0-1 0,-1 0 0,1 0 0,-1 1 0,0-1 0,1 0 0,-1 0 0,0 0 0,0 1 0,0-1 0,0 0 0,0 0 0,0 0 0,0-1 0,0 1 0,0 0 0,0 0 0,0-1 0,0 1 0,-1 0 0,0 0-59,-51 18-49,5-12 172,61-5-16,-9-2-31,0 0 0,0 0 0,0 1 0,0-1-1,0 1 1,0 0 0,-1 0 0,1 0 0,0 1 0,0-1 0,-1 1 0,1 0 0,-1 0 0,1 0 0,-1 1 0,0-1-1,0 1 1,0 0 0,0 0 0,0 0 0,1 2-76,-4-1 28,0 0 0,-1 0 0,1 0 0,-1 0 1,0 0-1,0 0 0,0 0 0,0 0 0,-1-1 0,1 1 0,-1 0 0,0-1 0,0 1 0,0-1 0,-1 0 0,1 0 0,-1 0 0,0 0 0,-2 2-28,1-2-29,1 0-1,-1 0 1,0 0-1,0 0 0,0 0 1,0-1-1,-1 0 0,1 0 1,0 0-1,-1 0 1,0-1-1,1 0 0,-1 0 1,0 0-1,0-1 0,1 1 1,-1-1-1,-3 0 30,7-1-2,1 0 1,-1 1-1,0-1 0,0 0 1,1 1-1,-1-1 0,1 0 0,-1 0 1,1 0-1,-1 0 0,1 0 1,-1 0-1,1 0 0,0 1 0,-1-1 1,1 0-1,0 0 0,0 0 1,0 0-1,0 0 0,0 0 0,0 0 1,0 0-1,0 0 0,0 0 1,0 0-1,1 0 0,-1 0 0,0 0 1,1 0-1,-1 0 0,1 0 1,-1 0-1,1 0 0,-1 0 0,1 1 1,0-1-1,-1 0 0,1 0 1,0 1-1,0-2 2,2-4-58,71-134 101,-62 83 0,-12 47-113,-18 10 150,16 0-79,1 0 0,-1 0 1,1-1-1,-1 1 0,0 0 0,1-1 0,-1 1 0,1-1 0,-1 1 1,1-1-1,0 1 0,-1-1 0,1 0 0,0 0 0,-1 0 0,1 0 0,0 0 1,0 0-1,0 0 0,0 0 0,0-1 0,0 1 0,0 0 0,0-1 1,0 1-1,1 0 0,-1-1 0,1 1 0,-1-1 0,1 1 0,-1-1 0,1 1 1,0-1-1,0 1 0,0-1 0,0 0 0,0 1 0,0-1 0,0 1 1,0-1-1,1 1 0,-1-1 0,0 1 0,1-1 0,-1 1 0,1-1 1,0 0-2,58-67-64,-57 66 64,0 1 0,0 0 0,0 0 0,0 0 0,0 0 0,0 0 0,0 0 0,1 1 0,-1-1 0,1 1 0,-1-1 0,1 1 0,-1 0 0,1 0 0,0 0 0,0 1 0,0-1 0,-1 1 0,1-1 0,0 1 0,0 0 0,0 0 0,0 0 0,0 0 0,0 1 0,-1-1 0,1 1 0,0 0 0,0 0 0,-1 0 0,1 0 0,0 0 0,-1 0 0,2 2 0,-1-2 5,0 0 0,-1 1 1,1-1-1,0 1 0,0 0 1,-1 0-1,1 0 0,-1 0 1,0 0-1,0 1 0,0-1 1,0 1-1,0-1 0,0 1 1,-1 0-1,1 0 0,-1-1 1,0 1-1,0 0 0,0 0 1,0 1-1,0-1 0,0 0 1,-1 0-1,0 0 0,0 0 1,0 1-1,0-1 0,0 0 1,-1 0-1,1 2-5,-1-2 12,0 0 0,0 0 1,0 0-1,0 0 0,-1 0 1,1 0-1,-1-1 0,1 1 1,-1 0-1,0-1 0,0 1 1,0-1-1,-1 0 0,1 0 0,-1 0 1,1 0-1,-1 0 0,1 0 1,-1-1-1,0 1 0,0-1 1,0 1-1,0-1 0,0 0 1,0-1-1,-3 1-12,6-2-21,0 1 1,0-1-1,0 0 1,-1 0-1,1 0 1,0 0-1,0 0 1,0 0 0,1 0-1,-1 0 1,0 0-1,0 0 1,0 0-1,1 0 1,-1 0-1,1 0 1,-1 0-1,0 0 1,1 0-1,0 0 1,-1 1-1,1-1 1,-1 0-1,1 0 1,0 1-1,0-1 1,-1 0-1,1 1 1,0-1-1,0 1 21,0-1 7,8-11 15,-7 8 17,1 0 1,0 0-1,0 0 1,0 0-1,0 0 0,0 1 1,1 0-1,0 0 1,0 0-1,0 0 0,0 0 1,0 1-1,0 0 1,1 0-1,1-1-39,-5 4 11,1 0-1,0 0 0,0 0 1,-1 0-1,1 0 1,0 0-1,-1 1 0,1-1 1,-1 0-1,0 1 0,1-1 1,-1 1-1,0-1 1,0 1-1,0 0 0,0 0 1,0-1-1,-1 1 1,1 0-1,0 0 0,-1 0 1,1 0-1,-1 0 1,0 0-1,0 0 0,1 0 1,-1 0-1,-1 0 1,1 0-1,0-1 0,0 1 1,-1 0-1,1 0 0,-1 0 1,0 0-1,1 0 1,-1 0-1,0-1 0,0 2-10,-5 7 19,0 1-1,-1 0 0,0-1 1,0-1-1,-1 1 0,0-1 0,-1 0 1,0-1-1,0 0 0,-1 0 1,0-1-1,0-1 0,-1 1 0,-3 0-18,-31 13-368,55-41-304,51-67 859,-46 66 1264,-49 46-1350,24-18-102,9-6-11,0 0 0,1 0 0,-1 0 0,0 0 0,0 0 0,0 1-1,0-1 1,0 0 0,1 0 0,-1 1 0,0-1 0,0 1 0,0-1 0,1 1-1,-1-1 1,0 1 0,1-1 0,-1 1 0,0-1 0,1 1 0,-1 0-1,1-1 1,-1 1 0,1 0 0,-1 0 0,1-1 0,-1 1 0,1 0 0,0 0-1,0 0 1,-1 0 0,1 0 0,0-1 0,0 1 0,0 0 0,0 0-1,0 0 1,0 0 0,0 0 0,0 0 0,0-1 0,0 1 0,1 0-1,-1 0 1,0 0 0,1 0 0,-1-1 0,0 1 0,1 0 0,-1 0 0,1-1-1,-1 1 1,1 0 0,0 0 12,3 1-581,-1 1-1,1-1 1,0 0 0,0 0 0,0-1-1,1 1 1,-1-1 0,0 0-1,1 0 1,-1 0 0,0-1-1,1 0 1,-1 0 0,1 0-1,-1 0 1,1 0 0,-1-1-1,0 0 582,35-13-3242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9:26:39.76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9:30:25.76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241 1 5760,'-34'0'3520,"-40"0"-2352,-28 7 1941,79-10-2234,20 0-838,2 2 16,1 1-5,-4 5-336,8 40-7360,1-28 6710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9:30:30.77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99 157 4224,'-12'-32'1984,"21"-18"890,15-22-1663,-24 72-1210,0 1 0,0-1 1,0 0-1,0 0 0,-1 1 0,1-1 1,0 0-1,0 0 0,0 1 0,-1-1 1,1 0-1,0 0 0,0 1 0,-1-1 0,1 0 1,0 0-1,0 0 0,-1 0 0,1 1 1,0-1-1,-1 0 0,1 0 0,0 0 1,0 0-1,-1 0 0,1 0 0,0 0 0,-1 0 1,1 0-1,0 0 0,-1 0 0,1 0 1,0 0-1,-1 0 0,1 0 0,0 0 1,-1 0-1,1 0 0,0-1 0,0 1 0,-1 0 1,1 0-1,0 0 0,0 0 0,-1-1 1,1 1-1,0 0 0,0 0 0,-1-1 1,1 1-1,0 0 0,0 0 0,0-1 0,0 1 1,-1 0-1,1-1 0,0 1 0,0 0 1,0 0-1,0-1 0,0 1 0,0 0 1,0-1-1,0 1 0,0-1-1,-64 121 64,63-118-22,0-1 0,0 1-1,0 0 1,0 0 0,0-1 0,-1 1-1,1-1 1,-1 1 0,1-1 0,-1 0 0,0 1-1,0-1 1,1 0 0,-1 0 0,0 0-1,0-1 1,0 1 0,0 0 0,0-1 0,0 1-1,0-1 1,0 1 0,0-1 0,-1 0-42,23 14-454,26 43-2437,-43-51 2681,1 0-1,-1 0 0,2 0 1,-1-1-1,0 0 0,1 1 1,0-2-1,0 1 1,1 0-1,-1-1 0,1 0 1,2 1 210,-8-5 88,1 0-1,-1 1 1,1-1 0,-1 0-1,1 1 1,0-1 0,-1 0-1,1 0 1,-1 0 0,1 1-1,-1-1 1,1 0 0,0 0-1,-1 0 1,1 0 0,0 0-1,-1 0 1,1 0 0,-1 0-1,1 0 1,0-1 0,-1 1-1,1 0 1,-1 0 0,1 0-1,0-1 1,-1 1 0,1 0-1,-1-1 1,1 1 0,-1 0 0,1-1-1,-1 1 1,0-1 0,1 1-1,-1-1 1,1 1 0,-1-1-1,0 1 1,1-1 0,-1 1-1,0-1 1,0 1 0,1-1-1,-1 0 1,0 1 0,0-1-1,0 1 1,0-1 0,0 0-88,0 1 37,0 0 27,0 0 5,3 4-517,8 17-5199,-7-2 3444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29:15.19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12 48 3328,'4'-16'2091,"-4"16"-2102,0 0-42,0 0-81,0 0 12,0 0 63,0 0 96,-15-1 3264,42-19-2842,-22 17-437,5-4-2785,-10 7 2491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5:07.91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131 146 4992,'-1'-1'136,"0"-1"1,0 1 0,0-1-1,0 1 1,0-1-1,1 1 1,-1-1-1,0 0 1,1 1 0,-1-1-1,1 0 1,0 1-1,-1-1 1,1 0-1,0 0 1,0 1 0,0-1-1,0 0 1,1 0-1,-1 1 1,0-1 0,1 0-1,0-1-136,-5-62 2485,-7 87-1818,-4 33 21,8 5-16,-12 42-288,19-95-336,1 0 1,0-1-1,0 1 0,0-1 1,1 1-1,0-1 0,0 0 1,1 0-1,0 0 1,0 0-1,0 0 0,1 0 1,0-1-1,0 0 0,0 0 1,1 0-1,-1 0 0,5 3-48,30 40 239,-31-36-241,0 0 1,1-1-1,0 0 0,1 0 0,0-1 1,1-1-1,0 0 0,1 0 0,1 0 2,25 18-51,-17-11 367,0-1 1,1 0-1,1-2 0,0-1 1,5 1-317,3-3 196,-1-1 0,2-1 0,-1-2 0,19 1-196,132 3 202,-54-10 246,82 3 123,-170 3-436,0-2-1,0-2 1,0-1 0,13-3-135,277-28 106,-103 9-58,13-9-389,18 33-6,-112-25 1406,-97 11-843,115-16 40,-82 13-278,0-2-1,-1-5 1,-1-3-1,-1-3 1,1-5 22,-74 31 22,0-1 0,0 0-1,0 0 1,0-1 0,-1 0 0,1 0-1,-1 0 1,0-1 0,0 1 0,0-1-1,-1 0 1,1-1 0,-1 1-1,0-1 1,0 0 0,0 0 0,-1 0-1,0 0 1,0-1 0,0 1 0,-1-1-1,0 0 1,0 0 0,0 0 0,-1 0-1,1-5-21,-4 6 5,-1 0 0,1 0-1,-1 1 1,0-1 0,-1 1-1,1-1 1,-1 1 0,0 0-1,0 1 1,0-1 0,0 1-1,-1-1 1,0 1 0,1 1-1,-1-1 1,-4-1-5,-8-3 15,-1 0 0,0 1 0,0 1 0,0 0 0,-1 2 0,0 0 0,0 1 0,0 1-1,0 0 1,1 2 0,-9 1-15,-63-2-36,-257-34 116,-56-9 69,370 41-222,-38-3 352,1-2 1,-50-13-280,13 17-86,-118-57 86,205 57 9,0 0-1,0 2 0,0 0 0,0 1 1,0 1-1,0 1 0,0 1 0,0 1 1,1 0-1,-1 2 0,0 0-8,-167 26 37,135-28-33,-1-2-1,0-2 1,-40-6-4,-163-46 757,59 15-842,186 34 75,0 1 0,0 0 1,0 0-1,0 1 0,0 0 0,-1 1 0,1 1 0,0-1 1,0 2-1,0 0 0,0 0 0,0 1 0,1 0 0,-1 1 1,1 0-1,0 1 0,0 0 0,0 0 0,-5 5 10,-91 80-1407,43-22-4999,30-33 886,-6-7 1910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5:15.58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24 6 1152,'-19'-5'512,"15"10"-384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7:01.847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3106 371 7808,'-9'-27'4352,"8"26"-4346,1-1 1,-1 0 0,0 0-1,0 1 1,0-1 0,0 1 0,0-1-1,-1 1 1,1-1 0,0 1-1,-1 0 1,1-1 0,-1 1-1,1 0 1,-1 0 0,0 0-1,1 0 1,-1 1 0,0-1 0,0 0-1,0 1 1,0-1 0,1 1-1,-1 0 1,0-1 0,0 1-1,0 0 1,0 0 0,0 0 0,0 0-1,0 1-6,-10-3 97,-59-8 644,42 6-368,0-1 1,0-1-1,1-1 0,0-2 0,-4-2-373,0 0 369,2 1-251,-2 1 0,1 1 1,-1 1-1,-1 2 1,-5 1-119,-7 1 256,1-3-1,-1-1 1,1-3 0,0-1-256,-258-64 315,132 25 560,11 24-438,-177 29-410,267-12 220,29 3-218,0 2 0,0 1-1,-1 2 1,-37 5-29,3 9 80,2 4 0,-1 3 0,2 4 0,-15 8-80,-202 59 203,243-74-42,33-14-124,0 1-1,1 0 1,0 1 0,0 1 0,0 0 0,1 0 0,-1 1-1,2 1 1,-1-1 0,1 2 0,0 0 0,-3 4-37,2 2-12,-1-1-1,0 0 1,-1 0 0,-1-2 0,0 1 0,0-2-1,-15 9 13,-33 30 150,61-49-151,-1 0 0,1 1 0,0-1 0,-1 0 0,1 1 1,0-1-1,0 1 0,0-1 0,0 1 0,0 0 0,1-1 1,-1 1-1,0 0 0,1 0 0,-1 0 0,1-1 0,0 1 0,-1 0 1,1 0-1,0 0 0,0 0 0,0 0 0,0 0 0,1-1 1,-1 1-1,1 0 0,-1 0 0,1 0 0,-1-1 0,1 1 0,0 0 1,0-1-1,0 1 0,0 0 0,0-1 0,0 1 0,0-1 1,1 0-1,-1 1 0,0-1 0,1 0 0,-1 0 0,1 0 0,0 0 1,95 56 0,57 10-85,137 17 170,-265-76-85,0-1 0,0-1 0,1-1 0,0-1 0,-1-2 0,5-1 0,33-1-48,0-3 0,58-10 48,103-11 144,-44 14-186,-27-10 143,-122 15-51,1 2 0,-1 1 0,1 1 1,0 2-1,15 3-50,-21-1 4,-1-2 1,1 0-1,0-1 0,0-2 1,0-1-1,2-1-4,203-29 128,-101 49-128,-57-3 0,50-29-85,-113 16 87,35 1 32,-1-2-1,0-2 1,0-2 0,0-2 0,0-1-34,113-26 5,-150 30 9,1 1 0,-1-2 0,0 1 0,0-1 0,0 0 0,-1-1-1,1 0 1,-1 0 0,-1 0 0,1-1 0,4-7-14,11-9 12,50-43-12,-71 65 10,0 0-1,0 1 1,0-1 0,0 0-1,0 0 1,0 0-1,0 0 1,0 0-1,-1 0 1,1 0-1,0 0 1,-1-1 0,1 1-1,0 0 1,-1 0-1,1-1 1,-1 1-1,0 0 1,0-1-1,1 1 1,-1 0-1,0-1 1,0 1 0,0 0-1,0-1 1,0 1-1,-1 0 1,1-1-1,0 1 1,-1 0-1,1-1 1,0 1 0,-1 0-1,0 0 1,1 0-1,-1-1 1,0 1-1,0 0 1,1 0-1,-1 0 1,0 0-1,0 0 1,-1 0-10,1 0 27,0 1 1,-1 0-1,1-1 1,0 1-1,-1 0 1,1-1-1,0 1 1,-1 0-1,1 0 1,0 0-1,-1 0 0,1 1 1,0-1-1,-1 0 1,1 0-1,0 1 1,-1-1-1,1 1 1,0-1-1,0 1 0,-1 0 1,1-1-1,0 1 1,0 0-1,0 0 1,0 0-1,0 0 1,0 0-1,0 0 1,0 0-1,1 0 0,-1 0 1,0 0-1,0 0-27,-2 21-2958,-2 2-4553,-7-33 4338,-24-43 1488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8:27.341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2145 422 6144,'-4'-7'736,"3"6"-580,0-1-1,0 0 1,0 0-1,0 0 0,0 0 1,0 1-1,0-1 1,1 0-1,-1 0 1,1 0-1,0-1 1,-1 1-1,1 0 0,0 0 1,0 0-1,0 0 1,1 0-1,-1 0 1,0 0-1,1-2-155,0 4 22,-1-1 1,0 1-1,1-1 1,-1 0-1,0 1 1,1-1-1,-1 1 1,0-1-1,0 0 1,0 1-1,0-1 0,1 1 1,-1-1-1,0 0 1,0 1-1,0-1 1,0 0-1,-1 1 1,1-1-1,0 0 1,0 1-1,0-1 1,0 1-1,-1-1 0,1 0 1,0 1-1,0-1 1,-1 1-1,1-1 1,-1 1-1,1-1 1,0 1-1,-1-1 1,1 1-1,-1-1 0,1 1 1,-1-1-1,1 1 1,-1 0-1,1-1 1,-1 1-1,0 0 1,1 0-1,-1 0 1,1-1-1,-1 1 0,0 0 1,1 0-1,-1 0 1,0 0-1,1 0 1,-1 0-1,0 0 1,1 0-1,-1 0 1,0 0-1,1 0-22,-35-1 799,0-2-1,0-1 1,0-2 0,-32-10-799,-65-19 1488,22-34-1084,-32-14-462,-63 26 82,107 33 384,57 16-332,0 2-1,0 2 1,-1 1-1,1 2 1,-2 2-76,14-1 91,-85-22-128,104 20 65,-74-2 275,-179 79-255,142-41-54,1 7 6,103-33-11,0 0-1,0 2 0,1 0 1,0 1-1,1 0 0,0 2 0,1-1 1,0 2-1,1 0 0,-11 15 12,20-20 105,-1 0-1,2 0 0,-1 0 1,1 0-1,0 1 1,1-1-1,0 1 1,0 7-105,-4 16-484,-16 55 799,22-85-304,0 0 0,1 0-1,-1 1 1,1-1 0,-1 0 0,1 0 0,0 0 0,0 0 0,0 0 0,1 0 0,-1 0-1,1-1 1,-1 1 0,1 0 0,0-1 0,0 1 0,0-1 0,1 0 0,-1 1-11,10 13 11,-6-11-18,-1 1-1,1-1 1,0 0-1,0-1 1,1 1-1,-1-1 0,1 0 1,0-1-1,0 0 1,6 2 7,-2 0 230,117 22 133,5-1-454,111-53 70,-22 31 261,-185 0-239,1-3 0,-1-1 0,0-1 0,30-6-1,121 0 49,-22 34 20,-127-23-101,1-1-1,0-1 1,0-3-1,8-1 33,76-1 2,110 19 217,-232-16-199,0 0 0,0 0 0,0 0 0,1 0 0,-1 0 0,0-1 0,0 1 1,0-1-1,0 0 0,0 0 0,0 1 0,0-1 0,0-1 0,0 1 0,0 0 0,0 0 0,0-1 0,-1 1 0,1-1 0,-1 1 0,1-1 0,-1 0 0,0 0 0,1 1 0,-1-2-20,2-4 56,0 0-1,0 1 1,1-1-1,0 1 1,0 0-1,1 0 0,-1 1 1,1-1-1,0 1 1,1 0-1,-1 0 0,1 1 1,4-3-56,23-22 69,-29 25-54,4-3 38,-1 0-1,0 0 0,0-1 0,-1 0 1,0 0-1,0 0 0,-1-1 1,0 0-1,-1 0 0,1-2-52,-5 10 7,-1 1-1,0-1 1,1 1-1,-1-1 1,0 1-1,1-1 1,-1 1-1,0 0 1,0 0-1,1-1 1,-1 1-1,0 0 1,0 0-1,0 0 1,1 0-1,-1 0 1,0 0-1,0 0 1,0 0-1,1 0 1,-1 0-1,0 0 1,0 1-1,0-1 1,1 0-1,-1 1 1,0-1-1,1 0 1,-1 1-1,0-1 1,0 1-1,1-1 1,-1 1-1,1-1 1,-1 1-1,1-1 1,-1 1-1,1 0 1,-1-1 0,1 1-1,-1 0-6,-21 33-2239,3-3-7431,6-26 6209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7:02.76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18 49 2560,'15'-38'2608,"-15"38"-2515,0-1 0,0 1 0,0-1-1,0 1 1,0-1 0,0 1 0,-1 0 0,1-1 0,0 1 0,0-1 0,0 1 0,-1-1 0,1 1 0,0 0 0,-1-1-1,1 1 1,0 0 0,-1-1 0,1 1 0,0 0 0,-1-1 0,1 1 0,0 0 0,-1 0 0,1-1 0,-1 1 0,1 0-1,-1 0 1,1 0 0,-1-1 0,1 1 0,0 0 0,-1 0 0,1 0 0,-1 0 0,1 0 0,-1 0 0,1 0-1,-1 0 1,1 0 0,-1 1 0,1-1 0,-1 0 0,1 0 0,-1 0 0,1 0 0,0 1 0,-1-1 0,1 0 0,-1 0-1,1 1 1,0-1 0,-1 0 0,1 1 0,0-1 0,-1 0 0,1 1 0,0-1 0,-1 1 0,1-1 0,0 0 0,0 1-1,0-1 1,-1 1-93,-9 11-224,12-14 86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7:03.85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1 101 2944,'46'-51'3845,"-39"2"-293,-7 48-3653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5:46.715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193 150 6784,'35'-36'5914,"-13"2"-5519,-16 19-1262,6-33-8778,-13 47 9764,1 0 1,0 0-1,-1 0 0,1 0 0,-1 0 0,1 1 0,-1-1 0,1 0 1,-1 0-1,0 1 0,1-1 0,-1 0 0,0 1 0,0-1 0,0 0 1,1 1-1,-1-1 0,0 1 0,0 0 0,0-1 0,0 1 0,0 0 1,0-1-1,0 1 0,0 0 0,0 0 0,0 0 0,0 0 0,0 0 1,0 0-1,0 0 0,0 0 0,0 0 0,0 1-119,-38 6-1616,36-6 1197,-14 4-1792,-10 2 2751,-17-3 5616,19-5-4901,20 0-1225,-1 1-1,1-1 1,0 1 0,0 0-1,-1 1 1,1-1 0,0 1-1,-1 0 1,1 0 0,0 1-1,0 0 1,-2 0-30,-7 5-69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7:05.35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8 67 3712,'-7'2'1392,"7"-1"-669,6-1-897,40-30-1063,-34 12 6487,-16-3-4692,-10 20-1748,-6 1 924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7:06.474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12 0 1792,'-11'0'704,"13"0"-576,-2 5-128,0-5-160,0 0-32,9 2 128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7:07.37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16 0 3584,'-15'0'1408,"15"0"-1120,4 3-64,-4-3-96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7:28.97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125 353 4480,'0'-1'148,"-1"0"0,1-1 0,-1 1 0,0 0 0,0 0 0,1 0 0,-1-1 0,0 1 0,0 0 0,0 0 1,0 0-1,0 0 0,0 1 0,0-1 0,-1 0 0,1 0 0,0 1 0,0-1 0,-1 0 0,1 1 0,0-1 0,-1 1 0,1 0 0,0-1 0,-1 1 0,1 0 0,-1 0 1,1 0-1,0 0 0,-1 0 0,1 0 0,-1 0 0,1 1 0,0-1 0,-1 1 0,1-1 0,0 1 0,-1-1 0,1 1 0,0-1 0,0 1 0,-1 0-148,-2 1 9,0-1 0,-1 1 0,1 0 0,0 0-1,0 0 1,0 1 0,1-1 0,-1 1 0,0 0 0,1 0-1,0 1 1,0-1 0,0 0 0,0 1 0,0 0-1,1 0 1,0 0 0,0 0 0,0 0 0,0 0 0,0 0-1,1 1 1,0-1 0,0 1 0,0-1 0,0 4-9,2-7-1,1 1 1,-1-1-1,0 1 1,0-1 0,1 1-1,-1-1 1,1 0-1,-1 0 1,1 1-1,-1-1 1,1 0 0,0 0-1,-1-1 1,1 1-1,0 0 1,0-1-1,0 1 1,0-1 0,0 1-1,0-1 1,-1 0-1,2 0 1,4 2 68,4 1-4,-1-1 0,0-1 0,1 1-1,-1-2 1,0 1 0,1-1 0,-1-1-1,1 0 1,-1 0 0,0-1 0,1-1-1,-1 0 1,0 0 0,-1-1 0,1 0-1,-1 0 1,1-1 0,-1-1 0,-1 1-1,1-1 1,-1-1 0,1 0-64,-2 0-10,0 0 1,0-1-1,-1 1 1,1-1-1,-2-1 0,1 1 1,-1-1-1,-1 0 1,1 0-1,-2 0 0,1-1 1,-1 1-1,-1-1 1,1 0-1,-2 0 0,1 0 1,-2 0-1,1 0 1,-1 0-1,-1 0 0,0 0 1,0 0-1,-1 0 1,0 0-1,-1-1 10,2 8 10,0 1 1,0 0-1,-1-1 1,1 1-1,-1 0 1,1 0-1,-1 0 1,0 0-1,1 0 1,-1 0-1,0 1 0,-1-1 1,1 1-1,0-1 1,0 1-1,0 0 1,-1 0-1,1 0 1,-1 0-1,1 0 1,-1 0-1,1 1 0,-1-1 1,1 1-1,-1 0 1,0 0-1,1 0 1,-1 0-1,0 0 1,1 0-1,-1 1 1,1-1-1,-1 1 1,1 0-1,-1 0 0,1 0 1,-1 0-1,1 0 1,0 0-1,0 1 1,0-1-1,-1 1 1,1-1-1,0 1 1,1 0-1,-1 0 0,0 0 1,1 0-1,-1 0 1,1 0-1,-1 2-10,-5 5 59,0 0 0,1 0 0,0 1 0,1 0 0,0 0-1,1 1 1,0-1 0,0 1 0,1 0 0,0 0 0,1 0 0,1 0-1,0 1 1,0-1 0,1 0 0,0 1 0,1-1 0,0 0 0,1 0-1,1 1 1,-1-1 0,2-1 0,-1 1 0,2 0 0,-1-1 0,1 0-1,1 0 1,4 5-59,-6-10 2,1-1 0,-1 0 0,1 0 1,0-1-1,0 1 0,1-1 0,-1 0 0,1 0 0,-1-1 0,1 0 0,0 0 0,0 0 0,0-1 0,0 0 0,0 0 0,0 0 0,0-1 1,1 0-1,-1 0 0,0 0 0,0-1 0,0 0 0,5-2-2,7-1 25,0-1 0,0-1 0,-1-1 1,1 0-1,-2-1 0,1-1 0,5-5-25,-1 0-36,-1-1-1,0-1 1,-1-1-1,-1-1 1,0 0 0,13-19 36,-30 36-5,0 0 0,0 0 0,0 0 0,0 0 0,0 0 0,0-1 0,0 1 0,0 0 0,-1-1 0,1 1 0,0 0 0,-1-1 1,1 1-1,-1-1 0,0 1 0,1-1 0,-1 1 0,0-1 0,0 1 0,0-1 0,0 1 0,0-1 0,0 1 0,0-1 0,0 1 1,-1-1 4,-18 22 330,15-7-255,0 0-1,1 0 0,1 0 1,0 0-1,1 0 0,0 0 1,1 0-1,1 1 0,0-1-74,0 20 19,9 256-552,-10-203-219,-15-112 800,9 4-13,0 0 0,2-1 0,0 1 0,2-1 0,1 0 0,0 0 1,2 0-1,0 0 0,2 0 0,0 0 0,2 1 0,0 0 0,2 0 0,0 0 0,1 0 0,2 1 0,0 1 0,1 0 1,14-19-36,-18 29 57,2-1 1,-1 2-1,1-1 1,1 1-1,-1 0 1,2 1-1,-1 0 1,1 1-1,0 0 1,0 1-1,1 0 1,0 1-1,0 0 1,5-1-58,-13 6 8,0 0 0,-1 0 0,1 0 1,0 0-1,0 1 0,-1 0 0,1-1 0,0 1 0,-1 1 1,1-1-1,0 0 0,-1 1 0,0 0 0,1 0 0,-1 0 1,0 0-1,0 0 0,0 0 0,0 1 0,-1 0 0,1 0 1,-1-1-1,1 1 0,-1 1 0,0-1 0,0 0 0,0 0 1,-1 1-1,1-1 0,-1 1 0,0 0 0,0-1 0,0 1 1,0 0-1,-1-1 0,0 1 0,1 0 0,-1 0 0,-1 0 1,1-1-1,0 1 0,-1 0 0,0 0 0,0-1 0,0 1 1,0-1-1,-1 1-8,-4 10 21,0-1 1,-1 0-1,0-1 0,-1 1 1,-1-1-1,0-1 1,0 0-1,-1 0 0,-1-1 1,0 0-1,-3 2-21,-43 44-43,47-46-91,-15 25-2628,26-35-878,5-3 2571,2-5 125</inkml:trace>
  <inkml:trace contextRef="#ctx0" brushRef="#br0" timeOffset="531.06">1166 487 6656,'116'-144'7189,"-97"111"-7013,-2-1 0,0-1 0,-3 0 0,9-30-176,18-65-693,-41 130 687,0 0 1,1 0-1,-1 0 1,0 0 0,0-1-1,0 1 1,1 0-1,-1 0 1,0-1-1,0 1 1,0 0 0,0 0-1,0-1 1,0 1-1,0 0 1,0 0 0,0-1-1,0 1 1,1 0-1,-1 0 1,0-1 0,0 1-1,-1 0 1,1 0-1,0-1 1,0 1 0,0 0-1,0 0 1,0-1-1,0 1 1,0 0-1,0 0 1,0-1 0,0 1-1,-1 0 1,1 0-1,0 0 1,0-1 0,0 1-1,-1 0 1,1 0-1,0 0 1,0-1 0,0 1-1,-1 0 1,1 0-1,0 0 1,0 0 0,-1 0-1,1 0 1,0 0-1,0 0 1,-1 0-1,1-1 1,0 1 0,0 0-1,-1 0 1,1 0-1,0 0 1,0 1 0,-1-1-1,1 0 1,0 0-1,0 0 1,-1 0 0,1 0-1,0 0 1,0 0-1,-1 0 1,1 1 5,-14 13-37,5 5 65,1 1 0,1 0 0,1 0 1,1 0-1,1 1 0,1 0 0,0 0 1,2 0-1,0 0 0,1 7-28,0-19-38,0 0 0,1 0-1,0 0 1,0 0 0,1 0 0,0 0-1,1 0 1,0-1 0,0 1 0,1-1-1,0 0 1,0 0 0,1 0-1,0-1 1,0 1 0,1-1 0,6 6 38,2 3-4262,-16-9 2684</inkml:trace>
  <inkml:trace contextRef="#ctx0" brushRef="#br0" timeOffset="833.424">1146 242 9984,'-15'-36'5328,"34"39"-5728,-8 1 348,-1 1 0,1 1 1,-1 0-1,-1 0 1,1 1-1,-1 0 0,-1 0 1,1 1-1,-1 1 1,3 3 51,20 18-114,16 15-32,-22-20 22,1 0 0,1-2 0,1-1 0,0-2 0,2 0 0,7 1 124,-4-13-2224,-17-8 1776</inkml:trace>
  <inkml:trace contextRef="#ctx0" brushRef="#br0" timeOffset="1058.599">1520 249 11776,'-20'-10'4384,"9"13"-3393,4 4-287,3 0-384,-3 7-320,-4 5 0,-5 8-352,-3 3-96,-3 4 224,-1 6-1567,-3 10-641,-1 5-1440,1-2-608,6-3 2400</inkml:trace>
  <inkml:trace contextRef="#ctx0" brushRef="#br0" timeOffset="2104.198">1723 390 10624,'3'-5'426,"-1"0"0,1 0 0,1 0 1,-1 0-1,1 1 0,-1 0 1,1 0-1,1 0 0,-1 0 0,0 1 1,1-1-1,0 1 0,0 0 1,2 0-428,0-3-193,-1 1-1,1-1 0,-1 0 0,0 0 0,-1 0 0,1-1 0,-1 0 0,-1 0 0,1-1 0,-1 1 1,1-5 194,0 3-653,-1 1 1,-1-1 0,1 1 0,-2-1 0,1 0 0,-1 0 0,0 0 0,-1-1 0,0 1 0,-1 0-1,0-6 653,0 14 32,0 1 0,0-1 0,0 1 0,0-1 0,0 0 0,0 1 0,0-1 0,0 0 0,0 1 0,0-1 0,0 1 0,0-1 0,-1 0 0,1 1 0,0-1 0,0 1 0,-1-1 0,1 1 0,0-1 0,-1 0 0,1 1 0,-1 0 0,1-1 0,-1 1 0,1-1 0,-1 1 0,1 0 0,-1-1 0,1 1 0,-1 0 0,1-1 0,-1 1 0,0 0 0,1 0 0,-1-1 0,1 1 0,-1 0 0,0 0 0,1 0 0,-1 0 0,0 0 0,1 0 0,-1 0 0,1 0 0,-1 0 0,0 0 0,1 1 0,-1-1-1,1 0 1,-1 0 0,0 1 0,1-1 0,-1 0 0,1 1 0,-1-1 0,1 0 0,-1 1 0,1-1 0,-1 1 0,1-1 0,-1 1 0,1-1-32,-26 33 2737,16-10-2589,2 0-1,0 1 0,2 0 1,0 1-1,2-1 1,1 1-1,1 0 0,1 0 1,1 0-1,1 0 1,2 3-148,-2-14-84,1 0 1,1-1-1,0 1 1,1-1-1,1 0 1,0 0-1,0 0 1,2-1-1,1 3 84,-5-11-31,-1 1 0,1-1 0,1 0 0,-1-1 0,0 1 0,1 0 0,0-1 0,0 0 0,0 0 0,0 0 0,0-1 0,1 1 0,-1-1 0,1 0 0,0 0 0,-1 0 0,1-1 0,0 0 0,0 0 0,0 0 0,0 0 0,0-1 0,0 0 0,0 0 0,0-1 0,3 1 31,74-32 729,-47 14-375,21 18 841,-5-32-729,-49 31-454,-1 0 1,0 0-1,0 0 1,0 0-1,0-1 0,0 1 1,0 0-1,-1-1 1,1 1-1,0-1 1,-1 1-1,1-1 0,-1 1 1,1-1-1,-1 1 1,0-1-1,1 1 1,-1-1-1,0 0 0,0 1 1,0-1-1,0 1 1,-1-1-1,1 0 1,0 1-1,-1-1 0,1 1 1,-1-1-1,1 1 1,-1-1-1,0 1 1,0 0-1,1-1 0,-1 1 1,0 0-13,-2-1-8,0 0-1,0 1 1,0 0 0,0-1 0,0 1 0,0 0-1,0 1 1,0-1 0,-1 0 0,1 1-1,0 0 1,0 0 0,0 0 0,-1 0 0,1 0-1,0 1 1,0-1 0,0 1 0,-1 0-1,1 0 1,0 0 0,0 0 0,0 1 0,-2 1 8,4-2-1,-1 0 0,0 0 1,1 0-1,-1 0 1,1 1-1,0-1 0,-1 0 1,1 1-1,0-1 1,0 1-1,0 0 0,0-1 1,0 1-1,0 0 1,0-1-1,1 1 0,-1 0 1,0 0-1,1 0 1,0 0-1,-1 0 0,1-1 1,0 1-1,0 0 1,0 0-1,0 0 0,1 0 1,-1 0-1,0 0 1,1 0-1,-1 0 0,1-1 1,0 1-1,-1 0 1,1 0-1,0-1 1,0 1-1,0-1 0,1 1 1,-1 0 0,3 3 11,-1 0 0,1 0 1,0 0-1,0-1 0,0 1 1,1-1-1,0 0 0,-1-1 1,1 1-1,1-1 0,-1 0 1,4 2-12,3-3 83,-1 0 1,0-1-1,1 0 1,-1-1 0,1 0-1,-1 0 1,1-2 0,-1 1-1,0-1 1,1-1 0,-1 0-1,-1-1 1,1 0 0,0-1-1,-1 0 1,0 0 0,0-1-1,0 0 1,4-4-84,3-2 20,-1 0 0,1-2 0,-2 1 1,0-2-1,-1 0 0,0-1 0,-1 0 0,-1-1 1,-1 0-1,2-4-20,89-192-494,-80 161 455,27-59 668,-43 99-497,-4 17-136,-4 24-164,1-20 128,5 276-1069,17-118 944,3-206 437,-17 33-303,1-1 1,0 1 0,0 0-1,1 1 1,-1 0-1,1 0 1,0 1-1,1 0 1,-1 1-1,1 0 1,-1 0 0,1 1-1,0 0 1,0 1-1,0 0 1,2 1 30,7-3-446,115-32-7960,-48 2 5180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5:26.29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2370 517 3968,'-4'-41'2203,"7"28"-1964,2-13 2945,-5 25-2725,0 5 432,-11 261 2213,-42 82-1088,51-273-1952,2-1 0,4 0 0,5 16-64,25 161 0,4 58-155,-20-211 206,-5 1 1,-4 1 0,-4 1-52,3 127-304,-16-9 224,-29 37 677,24-123-3194,10-110 2229</inkml:trace>
  <inkml:trace contextRef="#ctx0" brushRef="#br0" timeOffset="1485.427">2294 3100 5888,'-1'-1'93,"0"-1"1,0 1-1,1 0 1,-1 0-1,0-1 1,0 1-1,1-1 1,-1 1-1,1-1 1,-1 1-1,1-1 0,0 1 1,0-1-1,-1 1 1,1-1-1,0 1 1,0-1-1,1 1 1,-1-1-1,0 1 1,0-1-1,1 1 1,-1-1-1,1 1 1,-1-1-1,1 1 1,0-1-1,-1 1 0,1 0 1,0-1-1,0 1 1,0 0-1,0 0 1,0 0-1,0 0 1,1 0-1,-1 0 1,1-1-94,14-17 1246,-14 16-1163,-1 0 0,1 0 1,0 1-1,-1-1 0,1 1 0,0 0 0,1-1 1,-1 1-1,0 0 0,1 0 0,-1 0 1,1 1-1,0-1 0,-1 1 0,1-1 0,0 1 1,0 0-1,0 0 0,0 0 0,0 1 1,0-1-1,0 1 0,0-1 0,0 1 0,0 0 1,0 0-1,1 0-83,82 10 213,-16-15-482,-36 0 514,1 2 0,-1 1 0,1 2 0,-1 2 0,1 1 0,-1 1 0,0 2 0,28 9-245,218 106 864,-209-105-830,1-2 1,0-4-1,1-4 1,0-2-1,58-5-34,-119 1-1,359 9 1,-123 12-27,41-11 27,510-21 517,-365 11 96,19-13-303,-349 8-221,0-6 0,0-4 0,-1-4 1,5-6-90,-25 6 347,-1 7-267,1 4 0,0 3 1,0 3-1,0 5 0,34 6-80,-85-7 185,154 2 466,154-18-651,41-16 843,-56 37-502,-245-15-805,-28 2-3765,-37 6 3712</inkml:trace>
  <inkml:trace contextRef="#ctx0" brushRef="#br0" timeOffset="3586.13">8862 2754 6400,'-12'-13'4497,"-6"-17"-1474,7-98-3219,10 65 333,-7-603 1682,-24 380-2011,16 176 176,-18-82-374,-37-201 620,48 200 303,21 149-535,2 0-1,2 0 1,2 1 0,2-1 0,1 1 0,5-10 2,12-76-851,-14 32 680,-6 2 337,3 61-166,-7 34 4,0 0 0,-1 0 0,1 1 0,0-1 0,-1 0 0,1 0 0,-1 0 0,1 0 0,0-1 0,-1 1 0,1 0 0,0 0 0,-1 0 0,1 0 0,-1 0 0,1 0 1,0 0-1,-1-1 0,1 1 0,0 0 0,0 0 0,-1 0 0,1-1 0,0 1 0,-1 0 0,1-1 0,0 1 0,0 0 0,0 0 0,-1-1 0,1 1 0,0 0 0,0-1 1,0 1-1,0-1 0,0 1 0,-1 0 0,1-1 0,0 1 0,0 0 0,0-1 0,0 1 0,0-1 0,0 1 0,0 0 0,0-1-4,-6 6-1,-1 0-1,1-1 1,-1 0-1,0 0 1,-1-1 0,1 0-1,-1 0 1,1-1-1,-1 0 1,0 0-1,0-1 1,0 0 0,0 0-1,0-1 1,0 0-1,0 0 1,0-1-1,-2 0 2,-6 1 58,-37 1-58,0 3 0,-1 2 0,2 2 0,-42 12 0,-159 20 48,-52 16 331,239-49-349,1-3-1,-1-2 1,0-4 0,-9-4-30,7 3 4,-52-4 29,-421-7-589,11 8-121,9 42 815,299-19 13,-261 27 120,385-34-231,-1-4 1,0-4 0,-42-7-41,-89 5 4,155 3 16,-1-3 0,0-4 0,-36-8-20,-160-15 448,-433-29-266,662 52 162,0 2-1,0 2 1,0 2 0,-12 3-344,-61 14 203,107-17-297,1 0-1,-1 1 1,0 0-1,1 0 1,0 0 0,0 2-1,0-1 1,0 1-1,1 0 1,0 0-1,0 1 1,0 0 0,0 0-1,1 0 1,0 1-1,1 0 1,-4 5 94,8-8-397,0 0-1,0 0 1,0 0 0,0 0-1,1 0 1,-1 0 0,1 0-1,0 0 1,0 0 0,1 1-1,-1-1 1,1 0 0,0 0-1,0 0 1,0 0 0,0 0 397,6 4-704</inkml:trace>
  <inkml:trace contextRef="#ctx0" brushRef="#br0" timeOffset="64655.462">2468 2568 3968,'-45'73'3301,"7"-29"-1605,27-28-635,11-16-1071,11 0-310,95-4 2224,128-79-1728,-50 20-176,-177 59-11,1 1 1,-1 0 0,1 0 0,0 0 0,0 1-1,0 1 1,0-1 0,0 1 0,0 1-1,1 0 1,-1 0 0,6 1 10,77 6 123,-86-5-104,-1 0 0,0 0 1,1 1-1,-1-1 0,0 1 1,0 0-1,-1 0 0,1 0 1,-1 1-1,1-1 0,-1 1 1,0 0-1,-1 0 0,1 0 1,-1 0-1,1 0 0,-1 1 1,0-1-1,-1 1 0,1-1 1,-1 1-1,0 0 0,0-1 1,0 4-20,3 16 283,-1 1 1,-1 0-1,-1 0 1,-1 0-1,-1 1 1,-2-1-1,0-1 1,-2 1-1,-1 1-283,-4 35 30,-13 157 157,19-190 1322,-64-6-1504,-51-19 549,35-5-281,40 6 327,30-2-563,0 0 1,0-1-1,0 0 1,0-2 0,0 1-1,0-1 1,0-1-1,0-1 1,0 0 0,1-1-1,-9-3-37,19 5-103,-1 0 0,1 1 0,-1-1 0,0 1 0,1 0 0,-1 0 0,0 0 0,0 0 0,0 1 0,0 0 0,0 0 0,0 0 0,-4 0 103,8 35-85,0-34 58,0-1 81,-14 10 399,-103 34 166,117-43-615,-1-1 0,0 1 1,1-1-1,-1 0 0,1 1 0,-1-1 1,0 1-1,1-1 0,-1 0 1,0 0-1,0 1 0,1-1 0,-1 0 1,0 0-1,0 0 0,1 0 1,-1 0-1,0 0 0,0 0 0,1 0 1,-1 0-1,0 0 0,0 0 1,1 0-1,-1 0 0,0-1 0,1 1 1,-1 0-1,0-1 0,1 1 1,-1 0-1,0-1 0,1 1 0,-1-1 1,1 1-1,-1-1 0,1 1 1,-1-1-1,1 0 0,-1 1 0,1-1 1,-1 1-1,1-1 0,0 0 1,-1 1-1,1-1 0,0 0 0,0 0 1,0 1-1,-1-1 0,1 0 1,0 0-1,0 1 0,0-1 0,0 0 1,0 0-5,5-20-5,-1-1 1,-2 1 0,0-1-1,-1 0 1,-1 1 0,-1-1-1,-1 1 1,-1-1 0,-1 1-1,0 0 1,-8-17 4,3-82 28,10 86 18,11-7-72,2 18-92,-13 22-95,10 125 698,-3 14-543,0-93 219,33 138-408,-40-180 260,1 1 0,-1-1-1,1 0 1,0 0 0,0 0-1,1 0 1,-1 0 0,0 0-1,1-1 1,0 1 0,-1-1-1,1 0 1,0 1 0,0-1-1,1-1 1,-1 1 0,0 0-1,1-1 1,-1 0 0,1 1-1,-1-1 1,1-1 0,-1 1-1,4 0-12,76 5-48,64 12-474,-135-16 546,1 0 1,-1-1-1,1 0 1,-1-1-1,1 0 0,0-1 1,-1 0-1,1-1 1,-1-1-1,0 0 1,0 0-1,8-4-24,49-6 32,-68 11-34,0 1 1,0-1-1,0 1 0,0-1 1,0 1-1,-1-1 0,1 1 1,0-1-1,-1 0 0,1 1 0,-1-1 1,0 0-1,1 1 0,-1-1 1,0 0-1,0 0 0,0 1 1,0-1-1,-1 0 0,1 0 0,0 1 1,-1-1-1,1 0 2,-1-6-4,-6-139 4,5 111 136,2 0 0,2 0 0,1 1 0,2-1 0,1 1 0,2 0-136,10-94-181,-17 128 110,-1 1 0,1-1 1,-1 0-1,1 0 0,-1 0 0,0 1 0,1-1 0,-1 0 0,0 0 1,1 0-1,-1 0 0,0 0 0,0 0 0,0 0 0,0 0 0,0 0 1,0 0-1,0 1 0,0-1 0,0 0 0,-1 0 0,1 0 0,0 0 1,-1 0-1,1 0 0,0 1 0,-1-1 0,1 0 0,-1 0 0,1 0 1,-1 1-1,0-1 0,1 0 0,-1 1 0,0-1 0,1 0 0,-1 1 1,0-1-1,0 1 0,1-1 0,-1 1 0,0 0 0,0-1 0,0 1 1,0 0-1,0 0 0,0-1 0,0 1 0,1 0 0,-1 0 0,0 0 1,0 0-1,0 0 0,0 0 0,0 0 0,-1 1 71,-9 8-933,-4-2 496</inkml:trace>
  <inkml:trace contextRef="#ctx0" brushRef="#br0" timeOffset="66874.891">2385 272 4096,'-49'30'1349,"45"-26"-1637,2-3 411,1 1 1,-1-1 0,1 0-1,-1 1 1,1-1-1,0 0 1,-1 1 0,1 0-1,0-1 1,0 1-1,0 0 1,0-1 0,1 1-1,-1 0 1,0 0-1,1 0 1,-1 0 0,1 0-1,0-1 1,0 1-1,-1 0 1,1 0 0,0 0-1,1 0 1,-1 0-1,0 0 1,1 0-1,-1 0 1,1 0-124,-1-1 37,1 0 45,-1 0 0,1 0 1,-1 0-1,1 0 0,-1 0 1,1 0-1,0 0 0,-1 0 1,1 0-1,0 0 0,0-1 1,0 1-1,0 0 0,0-1 1,0 1-1,0 0 0,0-1 1,0 1-1,0-1 0,0 0 1,0 1-1,0-1 0,0 0 1,0 0-1,0 1 0,0-1 1,0 0-1,1 0 0,-1 0 1,1-1-83,-2 1 229,0 0-69,0 0-53,-10 44 5,5 36 1386,-32 255-1146,23-202-981,13-132 637,1 0 0,0 0 0,0 0 0,0 1 0,0-1 0,1 0 0,-1 0-1,0 0 1,0 0 0,1 1 0,-1-1 0,1 0 0,-1 0 0,1 0 0,-1 0 0,1 0 0,0 0 0,-1 0 0,1 0 0,0 0 0,0 0 0,0 0 0,0-1-1,0 1 1,0 0 0,0-1 0,0 1 0,0 0 0,0-1 0,0 1 0,0-1 0,0 0 0,0 1 0,1-1 0,-1 0 0,0 0 0,0 0 0,0 0 0,1 0-1,-1 0 1,0 0 0,1 0-8,49-20 464,-45 16-322,29-15 298,-29 14-385,1 1 0,-1 0 1,1 0-1,0 0 1,0 1-1,0 1 1,1-1-1,-1 1 0,1 0 1,-1 1-1,1-1 1,0 2-1,0-1 1,4 1-56,6 3 61,0 0 0,0 2 0,-1 0 0,0 1 0,0 0 0,6 5-61,93 27-68,28-31-102,-28-8 447,-41 7 27,-74-6-279,-1-1 1,1 0 0,-1 1-1,1-1 1,-1 0 0,0 0-1,1 1 1,-1-1 0,0 0-1,0 0 1,0 0 0,0 0-1,1 1 1,-1-1 0,0 0-1,0 0 1,-1 0 0,1 0-1,0 1 1,0-1-1,0 0 1,0 0 0,-1 0-1,1 1 1,0-1 0,-1 0-1,1 0 1,-1 1 0,1-1-1,-1 0 1,1 1 0,-1-1-1,1 1 1,-1-1 0,0 0-26,-2-5 227,-3-15-139,1 0 0,1-1 0,1 0 0,1 0 0,0 1 0,2-1 1,1 0-1,1 0 0,0 0 0,2 1 0,4-15-88,3-42-452,5-63 1674,-5-95-1222,-25 153-1574,27 89-4423,-12-5 5616,6 1-360</inkml:trace>
  <inkml:trace contextRef="#ctx0" brushRef="#br0" timeOffset="68391.579">7716 289 5120,'15'-37'4117,"3"-20"-1477,-18 43-3632,-22 132 2672,7 56 416,-6-53-1355,-4 63-549,24-157-120,0-20-76,1 1 0,-1-1 0,1 1 1,1 0-1,-1-1 0,1 1 1,0-1-1,1 1 0,0-1 0,0 1 1,1-1-1,1 3 4,-1-9 9,-1 0 0,0-1 0,1 1 0,-1-1 0,1 1 0,-1-1 0,1 0 0,-1 0 0,1 0 0,-1 0 0,1 0 0,-1-1 0,1 1 0,-1-1 0,0 1 0,1-1 0,-1 0 0,0 0 0,1 0 0,-1 0 0,0-1 0,0 1 0,0-1 0,0 1 0,0-1 0,0 1 0,0-1 0,-1 0 0,2-2-9,11-5 64,4 1 46,0 0 0,1 1 0,0 2 0,0 0 0,0 0 1,1 2-1,0 1 0,-1 0 0,1 1 0,0 1 0,12 2-110,-12 1 64,0 0 1,0 2-1,-1 0 1,0 1-1,0 1 1,5 3-65,32 11 423,121 29-81,-156-44-275,-26 7-385,-23-1-2567,10-10-5286,11-4 5489</inkml:trace>
  <inkml:trace contextRef="#ctx0" brushRef="#br0" timeOffset="69760.415">8077 2356 4736,'-40'-27'2496,"39"24"-2209,-1-1 1,0 1-1,0 0 1,-1 0-1,1 0 1,0 0-1,-1 0 1,0 1 0,0-1-1,1 1 1,-2 0-1,1 0 1,0 0-1,0 0 1,-1 0-1,1 1 1,-1-1-1,1 1 1,-1 0-1,1 0 1,-1 0-1,0 1 1,-1-1-288,4 2 35,0 0-1,0 0 1,0 0 0,0 0 0,0 0-1,0 0 1,1 0 0,-1 0 0,0 1-1,0-1 1,1 0 0,-1 0 0,1 1 0,-1-1-1,1 0 1,0 1 0,-1-1 0,1 0-1,0 1 1,0-1 0,0 0 0,0 1-1,0-1 1,0 1 0,0-1 0,1 0-1,-1 1 1,0-1 0,1 0-35,29 130 1083,11 43-278,-15-43-651,-24-110-174,-2-11 13,0 1 1,1-1-1,0 0 0,1 0 1,0 0-1,0 0 1,1-1-1,1 1 0,2 5 7,-5-13-11,0-1-1,0 0 0,0 0 0,0 1 1,1-1-1,-1 0 0,0 0 0,1 0 0,-1 0 1,0 0-1,1-1 0,-1 1 0,1 0 0,-1-1 1,1 1-1,0-1 0,-1 1 0,1-1 1,0 0-1,-1 0 0,1 0 0,-1 0 0,1 0 1,0 0-1,-1 0 0,1 0 0,0-1 0,-1 1 1,1-1-1,-1 1 0,1-1 0,0 1 0,-1-1 1,0 0-1,1 0 0,-1 0 0,1 0 1,-1 0-1,0 0 0,0 0 0,0 0 0,0-1 1,1 0 11,36-15 784,-22 31 512,-13-9-1333,1 0 35,-1 0 0,1 0 0,0 0 0,0 0 0,0-1 0,1 0 0,0 0 0,0 0 0,0 0 0,0-1 0,1 1 2,20 10 80,-17-8-105,0 0-1,0-1 0,1 0 1,0-1-1,0 1 1,1-2-1,-1 0 0,1 0 1,0-1-1,-1 0 1,1-1-1,0 0 0,0 0 1,0-1-1,1-1 26,66-13 197,-59 17-2996,-20-1 1753,-12 7 460</inkml:trace>
  <inkml:trace contextRef="#ctx0" brushRef="#br0" timeOffset="70350.929">8176 2413 8448,'-27'-10'4097,"24"10"-4043,1-1-1,-1 1 1,1 0-1,-1 0 1,1 0-1,-1 0 1,1 1-1,-1-1 1,1 1-1,-1-1 1,1 1-1,-1 0 1,1 0-1,0 0 0,-1 0 1,1 0-1,0 1 1,0-1-1,0 1 1,0 0-1,0-1 1,0 1-1,1 0 1,-1 0-1,-1 1-53,-7 18 169,1-1 0,1 1 0,1 1-1,0-1 1,2 1 0,1 0 0,0 1-1,2-1 1,0 13-169,0-14 12,2 181-1,4-90-811,-5-112 679,1 0 0,0-1 0,0 1 0,0 0 0,0 0 1,0-1-1,-1 1 0,1 0 0,0-1 0,0 1 0,0 0 1,-1 0-1,1-1 0,0 1 0,0 0 0,-1 0 0,1 0 1,0-1-1,-1 1 0,1 0 0,0 0 0,-1 0 1,1 0-1,0 0 0,-1 0 0,1 0 0,0 0 0,-1 0 1,1-1-1,0 2 0,-1-1 0,1 0 0,0 0 0,-1 0 1,1 0-1,0 0 0,-1 0 0,1 0 0,0 0 0,-1 0 1,1 0-1,0 1 0,0-1 0,-1 0 0,1 0 0,0 0 1,-1 1-1,1-1 0,0 0 0,0 0 0,0 1 1,-1-1-1,1 0 0,0 1 0,0-1 0,0 0 0,0 1 1,-1-1-1,1 0 0,0 1 0,0-1 0,0 0 0,0 1 1,0-1 120,0 0-38,-11-10-2111</inkml:trace>
  <inkml:trace contextRef="#ctx0" brushRef="#br0" timeOffset="70950.66">7935 2497 8576,'8'-48'4016,"-7"43"-3829,1 1 0,1-1-1,-1 1 1,0 0 0,1 0 0,0 0 0,0 0 0,0 1 0,0-1 0,1 1 0,-1-1 0,1 1 0,0 0 0,0 1 0,0-1 0,1 1 0,-1 0 0,3-1-187,109-47-261,53-30 53,-165 79 208,5-4 58,1 1 0,-1 0 0,1 1 0,0 0 0,0 0 0,1 1 0,-1 1 0,0-1-1,1 2 1,-1-1 0,1 2 0,-1-1 0,0 1 0,1 1 0,7 2-58,106 43 229,-99-37-278,-23-10 62,1 0 0,-1 0 1,0 1-1,0-1 0,0 0 1,0 1-1,0 0 0,0 0 0,0-1 1,-1 1-1,1 0 0,0 1 1,0-1-1,-1 0 0,1 0 0,0 1 1,-1-1-1,1 1 0,-1-1 1,0 1-1,0 0 0,1-1 0,-1 1 1,0 0-1,0 0 0,-1 0 1,1 0-1,0 0 0,-1 0 1,1 0-1,-1 1-13,6 91 461,3-1 1,5 0-1,13 42-461,-23-112-46,7 33-346,-4 1-1,-2 0 0,-1 35 393,-8-70-2320,1-15 1835</inkml:trace>
  <inkml:trace contextRef="#ctx0" brushRef="#br0" timeOffset="127497.985">25 3248 7936,'-2'-2'129,"0"1"0,1 0 1,-1 0-1,0-1 0,1 1 0,-1-1 1,1 1-1,0-1 0,-1 0 1,1 1-1,0-1 0,0 0 0,0 0 1,0 0-1,1 0 0,-1 0 1,0 0-1,1 0 0,-1 0 0,1 0 1,0 0-1,0 0 0,0 0 1,0 0-1,0 0 0,0 0 0,0-1 1,1 1-1,0 0-129,2-10-275,37-111-1204,-35 112 1777,0 0 1,1 0-1,0 0 1,1 1 0,1 0-1,-1 0 1,1 0 0,1 1-1,4-3-298,-9 9 157,0 0-1,0 0 1,1 0-1,-1 0 0,1 1 1,0-1-1,0 1 1,0 1-1,0-1 1,0 1-1,0-1 1,0 1-1,1 1 0,-1-1 1,1 1-157,-5 0 5,1 0-1,-1 1 1,0-1 0,0 0-1,0 1 1,0-1 0,0 1-1,0-1 1,0 1 0,0-1-1,0 1 1,0 0 0,0-1-1,0 1 1,0 0 0,0 0-1,0 0 1,-1 0-1,1 0 1,0 0 0,-1 0-1,1 0 1,-1 0 0,1 0-1,-1 0 1,0 0 0,1 0-1,-1 0 1,0 1 0,0-1-1,0 0 1,1 0 0,-1 0-1,-1 1 1,1-1 0,0 0-1,0 0 1,0 1-5,-9 49-44,-27 64-60,-5-1-1,-19 29 105,18-42 71,27-40 361,16-60-421,0 0 1,0 0 0,0 0 0,0 0-1,1 0 1,-1 0 0,0 0 0,1 0-1,-1-1 1,1 1 0,-1-1 0,1 1-1,-1-1 1,1 1 0,-1-1 0,1 0-1,0 0 1,-1 0 0,1 0 0,-1 0-1,1 0 1,-1 0 0,1-1 0,-1 1-1,1 0 1,0-1 0,-1 1 0,0-1-1,1 0 1,0 0-12,1 1-43,68-13-5136,-52 13 4513</inkml:trace>
  <inkml:trace contextRef="#ctx0" brushRef="#br0" timeOffset="127719.222">458 3489 10624,'15'-24'4032,"-6"21"-3136,6-1-256,-8 4-257,4 0-574,-4 0-33,-3 4-288,1 3-96,-5 3 320,0 7-480,0 2-192,0 9 64,4 1 64,3-2 32,-3 0 128,-1-7 352,5-6 192</inkml:trace>
  <inkml:trace contextRef="#ctx0" brushRef="#br0" timeOffset="128103.079">813 3177 11136,'-5'32'4914,"21"23"-4107,-4-23-577,29 126-3035,-40-158 2732,-1-1-1,0 1 0,0 0 0,1-1 1,-1 1-1,0 0 0,0-1 1,1 1-1,-1 0 0,0 0 0,1-1 1,-1 1-1,0 0 0,1 0 1,-1 0-1,1-1 0,-1 1 1,0 0-1,1 0 0,-1 0 0,1 0 1,-1 0-1,1 0 0,-1 0 1,0 0-1,1 0 0,-1 0 0,1 0 1,-1 0-1,1 0 0,-1 0 1,0 0-1,1 0 0,-1 0 0,1 1 1,-1-1-1,0 0 0,1 0 1,-1 0 73,4-156 848,1 117-146,0 0 0,3 0 1,1 1-1,2 0 1,3-5-703,-8 28 140,0 1 0,1 0 0,0 1 0,1 0 0,0 0 0,1 1 0,1 0 0,0 0 0,0 1 0,1 0 0,0 1 0,1 1-1,1-1 1,10-5-140,-1 8-1998,-21 7 1713,0 0 1,0 0 0,0 0-1,0 0 1,0 0-1,0 0 1,0 1 0,0-1-1,0 0 1,0 0 0,0 1-1,0-1 1,0 0 0,0 1-1,0-1 1,0 1-1,0 0 1,-1-1 0,1 1-1,0 0 1,0-1 0,-1 1-1,1 0 1,0 0 0,-1-1-1,1 1 1,-1 0 0,1 0-1,-1 0 1,1 0-1,-1 0 1,0 0 284,2 21-3525</inkml:trace>
  <inkml:trace contextRef="#ctx0" brushRef="#br0" timeOffset="128702.409">1600 2916 7296,'-3'2'3479,"-12"24"-1209,-60 177-473,72-194-1882,-37 121-101,23-42-4513,17-64 1040,3-17 2950</inkml:trace>
  <inkml:trace contextRef="#ctx0" brushRef="#br0" timeOffset="129863.365">1854 3121 4992,'0'-8'1800,"0"7"-1753,1 0 1,-1 0-1,0 1 0,0-1 1,1 0-1,-1 0 0,0 0 1,0 0-1,0 0 0,0 1 1,0-1-1,0 0 0,0 0 1,-1 0-1,1 0 0,0 1 1,0-1-1,-1 0 0,1 0 1,0 1-1,-1-1 0,1 0 1,-1 0-1,1 1 0,-1-1 1,1 0-1,-1 1 0,1-1 1,-1 1-1,0-1 0,1 1 1,-1-1-1,0 1 0,0-1 1,1 1-1,-1 0 0,0-1 0,0 1 1,1 0-1,-1-1 0,0 1 1,0 0-1,0 0 0,0 0 1,1 0-1,-1 0 0,0 0 1,0 0-1,0 0 0,0 1 1,0-1-1,1 0-47,-19 21 1669,-75 89-522,23-23-294,69-85-835,1 0-1,0 0 0,-1 0 1,1 0-1,0 0 0,0 0 1,0 0-1,0 0 1,1 1-1,-1-1 0,0 0 1,1 0-1,0 1 0,-1-1 1,1 0-1,0 1 0,0-1 1,1 0-1,-1 1 1,0-1-1,1 0 0,-1 1 1,1-1-1,0 0 0,0 0 1,0 0-1,0 0 0,0 0 1,0 0-1,0 0 1,1 0-1,-1 0 0,1 0 1,-1-1-1,1 1 0,0 0 1,0-1-1,0 0 0,0 1 1,0-1-1,0 0 1,0 0-1,2 1-17,49 17-218,0 0-3676,-38-10 3297</inkml:trace>
  <inkml:trace contextRef="#ctx0" brushRef="#br0" timeOffset="132114.505">1952 3224 6912,'3'-35'3760,"-2"34"-3312,-1 1-198,0 4 236,-20 165 452,-17-72-2346,22-84 139,7-12 1040</inkml:trace>
  <inkml:trace contextRef="#ctx0" brushRef="#br0" timeOffset="132372.011">1921 3036 8704,'0'-2'289,"0"1"-172,0 0 0,-1-1 0,1 1 0,0 0-1,0 0 1,0 0 0,0-1 0,0 1 0,0 0 0,0 0 0,1 0 0,-1-1 0,0 1-1,1 0 1,-1 0 0,1 0 0,-1 0 0,1 0 0,-1 0 0,1 0 0,0 0 0,-1 0 0,1 0-1,0 0 1,0 0 0,0 0 0,0 1 0,0-1 0,0 0 0,0 1 0,0-1 0,0 1 0,0-1-1,0 1 1,0-1 0,0 1 0,0 0 0,1-1 0,-1 1 0,0 0 0,0 0 0,0 0-1,1 0 1,-1 0 0,0 0 0,0 0 0,0 1 0,1-1 0,-1 0 0,0 1 0,0-1 0,0 1-117,4 3-1,0 1 0,-1 0 0,0 0 0,0 0 0,-1 1 0,0-1 0,1 1 0,-2 0 0,1 0 0,-1 0 0,0 0 0,1 6 1,2 3-47,86 236-3932,-68-204-1786,-12-30 3728</inkml:trace>
  <inkml:trace contextRef="#ctx0" brushRef="#br0" timeOffset="132606.014">2283 3023 9216,'-7'-23'3520,"3"16"-2752,-3 4-64,3 3-256,0 0-320,1 3-96,-5 4-96,1 7 32,-5 8 32,0 11-224,5 19-96,0 4-320,-1 8-64,-4 2-928,1 6-352,-4 1 1024,0-3 480</inkml:trace>
  <inkml:trace contextRef="#ctx0" brushRef="#br0" timeOffset="133229.318">2638 2883 9728,'-23'-12'4290,"0"26"-3322,8 7-978,0 0-1,2 1 1,1 0 0,0 1-1,2 0 1,1 1 0,0 0-1,2 0 1,-4 22 10,0-4-40,-27 82-24,-18 65-1088,29-64-3611,20-81 3329,-1-3 682</inkml:trace>
  <inkml:trace contextRef="#ctx0" brushRef="#br0" timeOffset="133953.615">2484 3452 8064,'32'-77'4165,"11"19"-3712,-42 57-444,0-1 0,0 1 0,1-1-1,-1 0 1,0 1 0,1 0 0,-1-1 0,1 1-1,-1 0 1,1 0 0,0 0 0,-1 0-1,1 0 1,0 0 0,0 1 0,0-1 0,0 0-1,-1 1 1,1-1 0,0 1 0,0 0 0,0 0-1,0 0 1,0 0 0,0 0 0,0 0-1,0 1 1,0-1 0,0 0 0,0 1 0,0 0-1,0-1 1,0 1 0,-1 0 0,1 0 0,0 0-1,-1 0 1,1 0 0,-1 0 0,1 1-1,-1-1 1,1 1 0,-1-1 0,0 1 0,0-1-1,1 1 1,-1 0 0,0-1 0,-1 1-1,1 0 1,0 0-9,7 17 169,-1 0 1,-2 0-1,1 1 0,-2-1 0,-1 1 0,0 0 0,-2 0 1,0 0-1,-1 0 0,-2 17-169,1 7-753,12-58-607,18-37 572,-25 41 1105,1 1 0,0 0 0,0 0 1,1 0-1,0 0 0,0 1 0,1 0 0,0 1 1,1-1-1,6-4-317,-13 12 52,1 0-1,0 0 1,-1 0 0,1 0-1,0 0 1,-1 0 0,1 1-1,0-1 1,-1 0 0,1 1-1,-1 0 1,1-1 0,-1 1-1,1 0 1,-1 0 0,1 0-1,-1 0 1,0 0 0,1 0-1,-1 0 1,0 0 0,0 0-1,0 1 1,0-1 0,0 0-1,0 1 1,0-1 0,0 1-1,-1-1 1,2 2-52,0 2 55,7 7 125,-8-9-258,0 0 0,0-1 0,0 0-1,1 1 1,-1-1 0,0 0 0,1 1 0,0-1-1,-1 0 1,1 0 0,0 0 0,0 0-1,0-1 1,0 1 0,1-1 0,-1 1-1,0-1 1,1 0 0,-1 1 0,1-1-1,-1 0 1,1-1 0,-1 1 0,1 0-1,0-1 1,-1 0 0,1 1 0,0-1-1,0 0 1,-1 0 0,1-1 0,0 1-1,-1-1 1,1 1 78,3-4-111,0 1 1,0-1-1,0 0 0,0-1 0,-1 1 0,0-1 0,0 0 0,0 0 1,0-1-1,-1 0 0,0 0 0,0 0 0,-1 0 0,2-4 111,25-31 3211,-26 58-1889,4 85-139,25-7-4045,-24-86 963,5-15-6213,-6-3 5067</inkml:trace>
  <inkml:trace contextRef="#ctx0" brushRef="#br0" timeOffset="134306.998">3357 3143 11136,'4'-25'3594,"18"10"-1557,-17 14-1695,39-10 640,-34 7-1046,0 2 1,0-1 0,0 1-1,0 0 1,1 1-1,-1 1 1,0-1-1,7 2 64,-15-1-10,0 1 0,-1-1-1,1 1 1,0-1 0,-1 1-1,1 0 1,0 0-1,-1 0 1,1-1 0,-1 2-1,1-1 1,-1 0-1,0 0 1,1 0 0,-1 1-1,0-1 1,0 1 0,0-1-1,0 1 1,0-1-1,0 1 1,0-1 0,-1 1-1,1 0 1,0-1 0,-1 1-1,0 0 1,1 0-1,-1 0 1,0-1 0,0 1-1,0 0 1,0 0-1,0 0 1,0 0 10,-13 71-200,10-63 219,-51 118 234,45-113-200,0 1 0,1 1 1,1 0-1,0 0 0,2 0 0,0 1 0,0-1 0,2 1 0,0 0 0,1 14-53,1-30-10,1 0 0,0 0 0,0-1 0,1 1 0,-1 0 0,0 0 0,1 0 0,-1 0 0,1 0 0,-1 0-1,1-1 1,0 1 0,0 0 0,0-1 0,0 1 0,0 0 0,0-1 0,1 1 0,-1-1 0,0 0 0,1 1 0,-1-1-1,1 0 1,-1 0 0,1 0 0,0 0 0,-1 0 0,1 0 0,0 0 0,0-1 0,0 1 0,-1-1 0,1 1-1,0-1 1,0 0 0,0 0 0,0 0 0,0 0 0,0 0 0,0 0 0,0 0 0,0 0 0,-1-1 0,1 1 0,0-1-1,2 0 11,48-18-133,4-6 58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8:55.802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3 483 6016,'-1'-2'179,"1"1"1,-1-1 0,1 0-1,0 1 1,0-1-1,0 0 1,0 1 0,0-1-1,0 0 1,0 1 0,1-1-1,-1 1 1,1-1-1,-1 0 1,1 1 0,0-1-1,-1 1 1,1-1-1,0 1 1,0 0 0,0-1-1,1 1 1,-1 0 0,0-1-1,0 1 1,1 0-1,-1 0 1,2 0-180,8-9 30,0 1-1,1 0 1,1 1 0,-1 0-1,2 1 1,-1 0 0,1 1-1,0 1 1,0 0 0,1 0-1,-1 1 1,1 1 0,0 0-1,0 1 1,1 1 0,9 0-30,-24 1 7,1 0-1,0 0 1,-1 0 0,1 0 0,-1 0 0,1 1 0,-1-1 0,0 0 0,1 1 0,-1-1 0,1 1 0,-1 0-1,0-1 1,1 1 0,-1 0 0,0 0 0,0 0 0,0 0 0,0 0 0,0 0 0,0 0 0,0 0 0,0 0-1,0 0 1,0 0 0,-1 1 0,1-1 0,0 0 0,-1 0 0,1 1 0,-1-1 0,0 0 0,1 1 0,-1-1-1,0 1 1,0-1 0,0 0 0,0 1 0,0 0-7,-16 56 424,15-54-403,-134 245 929,126-230-1004,3-9-62,0 0-1,1 0 1,0 1-1,0-1 1,2 1-1,-1 0 0,2 0 1,-1 0-1,2 1 1,0-1-1,0 0 0,1 1 1,0-1-1,2 7 117,3-11 101,-1-1-1,1 1 1,1-1 0,-1 0-1,1 0 1,0-1-1,1 0 1,0 0-1,0 0 1,0 0-1,0-1 1,1 0 0,-1-1-1,1 0 1,0 0-1,0 0 1,1-1-1,-1 0 1,0 0-1,8 0-100,26 10 821,-38-11-763,0 0-1,0 0 0,0 0 1,-1 1-1,1-1 0,0 1 1,-1 0-1,1 0 1,-1 0-1,1 0 0,-1 1 1,0-1-1,0 1 1,0 0-1,-1-1 0,1 1 1,-1 0-1,0 1 0,0-1 1,0 0-1,0 1 1,0-1-1,-1 1 0,0-1 1,1 1-1,-2 0 0,1-1 1,0 1-1,-1 3-57,-4 8 89,-2 0 1,0 0-1,-1-1 0,0 1 1,-1-1-1,-1-1 0,-1 0 0,0 0 1,0-1-1,-2 0 0,-6 6-89,7-7 21,-25 27-311,-2-2 1,-2-1 0,-1-2 0,-7 1 289,24-19-1963,3-5-1898</inkml:trace>
  <inkml:trace contextRef="#ctx0" brushRef="#br0" timeOffset="445.635">487 554 10880,'32'-28'3509,"-28"25"-3552,0 0 1,0 1-1,1-1 1,0 1 0,-1-1-1,1 1 1,0 1-1,0-1 1,0 1-1,0-1 1,0 1-1,1 1 1,-1-1-1,0 1 1,0-1-1,1 2 1,-1-1-1,5 1 43,4-1-35,-11 0 17,0 0-1,1 0 1,-1 1-1,0-1 1,0 1-1,0-1 1,0 1 0,0 0-1,0 0 1,0 0-1,-1 1 1,1-1 0,0 1-1,0-1 1,-1 1-1,0 0 1,1 0 0,-1 0-1,0 0 1,0 0-1,0 0 1,0 1 0,0-1-1,-1 0 1,1 1-1,-1 0 1,1-1 0,-1 1-1,0 0 1,-1-1-1,2 3 19,4 16 351,0 1 0,-2 0 0,-1 0-1,0 0 1,-2 22-351,14 84 1601,72 60-1457,-19-73-83,-64-109-104,1 0 0,-1-1 1,2 0-1,-1 0 0,0 0 0,1 0 0,0-1 1,0 0-1,1 0 0,-1 0 0,1-1 0,0 0 0,0 0 1,0-1-1,0 0 0,1 0 0,3 1 43,-8-3-181,1 0 0,-1 0 0,1 0 0,-1 0 0,1 0 0,-1 0 0,1-1 0,-1 0 0,0 1 0,1-1 0,-1 0-1,0-1 1,0 1 0,0-1 0,1 1 0,-2-1 0,1 0 0,0 0 0,0 0 0,1-2 181,13-12-485</inkml:trace>
  <inkml:trace contextRef="#ctx0" brushRef="#br0" timeOffset="697.79">705 943 7680,'14'-14'2880,"1"4"-2240,23-6-160,-21 9-192,8-3 32,4-4 160,3-3-288,6 0-192,-1 1 0,-4-1-192,-4 4 64,-9 4-576,-3-3-256,-10 3 512,-10 6 192</inkml:trace>
  <inkml:trace contextRef="#ctx0" brushRef="#br0" timeOffset="917.015">937 437 10496,'37'-41'3936,"-16"34"-3040,16-5-192,-16 8-257,4-3-223,4 0 96,4 1-320,0-5-64,0 6 32,1-2-2335,-7 2-1025,-1 5 1728,-1 7 800</inkml:trace>
  <inkml:trace contextRef="#ctx0" brushRef="#br0" timeOffset="1217.39">1619 380 11264,'14'-18'3674,"-14"19"-3625,0-1-1,0 0 1,0 0 0,0 1-1,0-1 1,0 0-1,-1 0 1,1 1-1,0-1 1,0 0 0,0 0-1,0 1 1,0-1-1,0 0 1,0 1-1,1-1 1,-1 0 0,0 0-1,0 1 1,0-1-1,0 0 1,0 0-1,0 1 1,0-1 0,1 0-1,-1 0 1,0 1-1,0-1 1,0 0-1,1 0 1,-1 0 0,0 1-1,0-1 1,1 0-1,-1 0 1,0 0-1,0 0 1,1 0 0,-1 0-1,0 1 1,0-1-1,1 0 1,-1 0-1,0 0 1,1 0 0,-1 0-1,0 0 1,1 0-1,-1 0 1,0 0-1,0 0 1,1 0 0,-1 0-1,0 0 1,1 0-1,-1-1 1,0 1-1,0 0 1,1 0 0,-1 0-1,0 0 1,0 0-1,1-1 1,-1 1-1,0 0-48,-37 70-698,29-50 675,1 0 0,1 1 0,2 0 0,0 0 0,1 0 0,1 0 0,1 1 0,2-1 0,0 0 0,1 1 0,2-1 0,0 0 0,7 18 23,21 36-690,13 43-5665,-40-84 5454</inkml:trace>
  <inkml:trace contextRef="#ctx0" brushRef="#br0" timeOffset="1522.009">1417 1279 10368,'-1'-4'705,"0"2"-583,1 1 0,-1-1 0,1 1 0,-1-1 0,1 1 0,0-1 0,-1 1 0,1-1 0,0 1 0,0-1 0,0 1 0,0-1 0,0 1 0,1-1 0,-1 1 0,1-1 0,-1 1 0,1-1 0,-1 1 0,1 0 0,0-1 0,-1 1 0,1 0 0,0-1 0,0 1 0,0 0 0,1 0 0,-1 0 0,0 0 0,0 0 0,1 0 0,-1 0 0,0 0 1,1 0-1,0 0-122,126-59 250,-103 53-567,144-53 299,-118 30-2715,-6-8-3356,-17 9 3460</inkml:trace>
  <inkml:trace contextRef="#ctx0" brushRef="#br0" timeOffset="1761.543">1376 299 10752,'4'-41'4032,"9"25"-3136,19-4-320,-11 6-321,8-2-191,8-4 32,8-4-32,9-2 32,9-2-64,-2 6-32,1 1 96,-1 4-416,2 4-191,-5 2-1633,-9 6-736,1 1 1472,-13 4 704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08:59.502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0 303 6784,'7'-11'3860,"29"1"-4276,-22 7 764,220-37 2036,251-58-960,-319 55-1170,195-40-60,-125 68-1490,-195 15 1104</inkml:trace>
  <inkml:trace contextRef="#ctx0" brushRef="#br0" timeOffset="560.68">877 708 9728,'-20'-40'5040,"19"41"-4998,-1-1 1,1 1 0,0-1-1,0 1 1,0 0 0,1-1-1,-1 1 1,0 0 0,0 0-1,0-1 1,0 1 0,1 0-1,-1 0 1,0 0 0,1 0-1,-1 0 1,1 0 0,0 0-1,-1 0 1,1 0 0,0 0-1,-1 0 1,1 0 0,0 0-1,0 0 1,0 1 0,0-1-1,0 0 1,0 0-43,-16 80 280,4 1 0,4-1 0,4 2 0,4 21-280,-1-92 38,1 0 0,1 0 0,0 0 0,0-1 0,1 1 0,1 0 0,0-1 0,1 1 0,1-1 0,-1 0 0,2 0 0,0-1 0,0 1 0,1-1 0,1 0 0,0-1 0,0 1 0,1-2 0,0 1 0,0-1 0,1 0 0,1-1 0,-1 0 0,12 5-38,-12-8 5,0 0 0,0-1 0,1 0 0,-1-1 0,1 0 0,0-1-1,-1 0 1,1 0 0,0-1 0,0 0 0,0-1 0,-1 0 0,1 0 0,10-4-5,24-21-3658,-31 14 3194</inkml:trace>
  <inkml:trace contextRef="#ctx0" brushRef="#br0" timeOffset="1519.973">1013 698 6016,'-1'0'136,"0"-1"0,1 1 0,-1 0 0,0-1 0,0 1 0,0 0 1,0 0-1,0 0 0,0 0 0,0 0 0,-1 0 0,1 0 0,0 0 0,0 0 0,0 0 1,0 0-1,0 0 0,0 1 0,1-1 0,-1 0 0,0 1 0,0-1 0,0 1 0,0-1 1,0 1-1,0-1 0,1 1 0,-1-1 0,0 1 0,0 0 0,1 0 0,-1 0-136,-10 5 397,2 0-91,1-1 0,-1 2 0,1-1 0,0 1 0,1 0-1,0 1 1,0-1 0,1 1 0,0 1 0,1-1 0,-1 1 0,2 0 0,-1 0 0,2 0 0,-1 0 0,1 1 0,1-1 0,0 1 0,0 0 0,1 0 0,1 0 0,-1 0-306,-5 23-60,-20 82 728,-40 231-1064,64-248-3075,2-99 3348,0 1 0,0 0 0,0 0 1,0 0-1,0 0 0,0-1 1,0 1-1,0 0 0,1 0 0,-1 0 1,0 0-1,0 0 0,0 0 1,0-1-1,1 1 0,-1 0 0,0 0 1,0 0-1,0 0 0,0 0 1,1 0-1,-1 0 0,0 0 1,0 0-1,0 0 0,1 0 0,-1 0 1,0 0-1,0 0 0,0 0 1,1 0-1,-1 0 0,0 0 0,0 0 1,0 0-1,1 0 0,-1 0 1,0 0-1,0 0 0,0 0 0,0 0 1,1 1-1,-1-1 0,0 0 1,0 0-1,0 0 0,0 0 0,0 0 1,1 0-1,-1 1 0,0-1 1,0 0-1,0 0 0,0 0 1,0 0 122,3-6-275,0-4-349</inkml:trace>
  <inkml:trace contextRef="#ctx0" brushRef="#br0" timeOffset="1937.68">1171 725 9472,'0'-27'3061,"29"0"-1445,-28 25-1614,1 0 1,-1 0-1,1 1 0,-1-1 0,1 1 1,0-1-1,0 1 0,0 0 1,-1 0-1,1 0 0,1 0 1,-1 0-1,0 0 0,0 0 1,0 0-1,0 1 0,1-1 0,-1 1 1,0 0-1,1-1 0,-1 1 1,0 0-1,1 0 0,-1 0 1,0 1-1,1-1 0,-1 0 0,0 1 1,0 0-1,1-1 0,-1 1 1,0 0-1,0 0 0,0 0 1,0 0-1,0 0 0,0 1-2,-1 2 126,0 0-1,0 1 0,0-1 1,-1 0-1,0 1 0,0-1 1,0 0-1,0 1 1,-1-1-1,0 0 0,0 0 1,0 1-1,-1-1 0,1 0 1,-1 0-1,0 0-125,-3 11 271,-49 175 583,38-66-636,7 1 1,5 44-219,7-127-679,-2 28-4327,-5-58 4409</inkml:trace>
  <inkml:trace contextRef="#ctx0" brushRef="#br0" timeOffset="2199.476">659 1314 11264,'-22'-17'4224,"22"14"-3296,5-1-321,-2 1-415,6-3-320,3-1 96,10-3-64,5 0 32,11 0 64,4 1-160,4-5-32,2-3-255,3 0-65,-2-4-1280,-3-5-480,0-1 1088,-2-3 608</inkml:trace>
  <inkml:trace contextRef="#ctx0" brushRef="#br0" timeOffset="2737.173">1386 563 13056,'1'-8'1551,"12"-21"2849,56-14-3333,-46 31-1162,1 0 1,0 1-1,0 1 0,1 1 1,1 1-1,0 2 0,0 0 1,24-2 94,-36 5-38,0 1-1,1 0 1,-1 1 0,1 0 0,0 1-1,-1 1 1,12 2 38,-21-3-40,0 1 0,-1 0 1,1 1-1,0-1 0,-1 1 0,1 0 0,-1 0 0,0 0 0,0 0 1,1 1-1,-2-1 0,1 1 0,0 0 0,-1 0 0,1 0 0,-1 1 1,0-1-1,0 1 0,-1 0 0,1 0 0,-1-1 0,0 1 0,0 1 1,0-1-1,0 0 40,1 8-26,-1 0 0,1 0 0,-2 0 0,0 0 0,-1 0 0,0 0 0,-1 0 0,-2 12 26,1-7 80,1 8 50,1 1 0,2-1 0,0 1 0,2-1 0,1 1-130,-5-19 131,0-1 0,-1 1 0,0-1 0,-1 0 0,1 0 0,-1 1-1,-1-1 1,1 0 0,-1 0 0,0-1 0,-1 1 0,1-1-1,-1 1 1,-1-1 0,1 0 0,-1 0 0,0-1 0,0 1 0,0-1-1,-1 0 1,1 0 0,-1-1 0,0 0 0,-1 0 0,0 1-131,-6 4-18,-2 3 219,-95 60-3398,-8-15-8628,61-40 7793</inkml:trace>
  <inkml:trace contextRef="#ctx0" brushRef="#br0" timeOffset="4438.936">1675 484 8704,'22'-75'4432,"-20"69"-4377,0 0 1,0 0 0,1 0-1,0 0 1,0 1 0,1-1 0,0 1-1,0 0 1,0 0 0,1 0 0,-1 0-1,1 1 1,1-1 0,-1 1-1,1 1 1,-1-1 0,1 1 0,0-1-1,0 2 1,1-1 0,-1 1-1,1-1 1,0 2 0,-1-1 0,1 1-1,0 0 1,0 0 0,0 0 0,4 1-56,87 44 302,-85-37-290,1 2-9,1 0 0,-1 1 0,-1 0 0,0 1 0,-1 0-1,0 0 1,0 2-3,-9-9-5,1 0 0,-1 0 0,0 1 0,0 0 0,0-1 0,-1 1 0,0 0 0,0 0 0,0 0 0,0 0 0,-1 1 0,0-1 0,-1 0 0,1 0 0,-1 1 0,0-1 0,0 0 0,-1 1 0,0-1 0,0 0 0,0 1 0,-1 1 5,-10 15 23,0-1 0,-1 0 0,-1-1 0,-1 0 1,-1-1-1,-1-1 0,-1-1 0,-17 14-23,-55 60 252,85-85-240,3-5-2,0 0-1,1 0 0,-1 0 0,1 1 1,-1-1-1,1 0 0,0 1 0,-1-1 0,1 1 1,0 0-1,0-1 0,0 1 0,0 0 0,1 0 1,-1-1-1,0 1 0,1 0 0,-1 0 0,1 0 1,0 0-1,0-1 0,0 1 0,0 0 1,0 0-1,0 0 0,0 0 0,1 0 0,-1 0 1,1-1-1,0 1 0,-1 0 0,1 0 0,0-1 1,0 1-1,0 0 0,0-1 0,1 1 1,-1 0-10,7 3 62,-1 0 1,0 1 0,0 0 0,-1 0 0,0 0 0,0 1 0,-1-1 0,0 2 0,0-1 0,0 0 0,-1 1 0,0 0 0,-1-1 0,0 1-1,1 7-62,-2-3 108,-1 0 0,-1 0-1,0-1 1,-1 1 0,0 0-1,-1 0 1,-1 0 0,0-1-1,0 1 1,-1-1 0,-1 0-1,0 0 1,-7 10-108,-61 77-2327,-22-21-1113,34-43 2736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38:20.164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69 20 768,'-31'14'400,"-2"3"3712,33-17-3606,0 0-84,0 0-134,0 0-59,22-5-554,-21 5 312,0 0-1,1 0 1,-1 0 0,0 0 0,0-1 0,0 1-1,0 0 1,0-1 0,0 1 0,0 0-1,0-1 1,0 1 0,-1-1 0,1 0 0,0 1-1,0-1 1,0 0 0,0 1 0,-1-1-1,1 0 1,0 0 0,-1 0 0,1 0 0,-1 0-1,1 1 1,-1-1 0,1 0 0,-1 0 0,0 0-1,1 0 1,-1-1 0,0 1 0,0 0-1,0 0 1,0 0 0,0 0 0,0 0 0,0 0-1,0 0 1,0 0 0,0 0 0,-1 0-1,1 0 1,0 0 0,-1 0 0,1 0 13,-2-9 369,-5 9 19,-22 14 252,22-13-613,2-9-443,5 9 69,4 3-741,-3-2 747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38:22.98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19 5 4480,'-18'-5'1664,"18"10"-1312,3-3-64,5-2-160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39:58.04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20 167 12800,'4'-13'4831,"-19"0"-3775,7-4-192,8 10-352,0-2-1472,4-5-544,0-3-735,-1-3-225,5 0 1344,-1 0 608,-3 3 384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5:49.449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630 346 5632,'-11'-7'2112,"3"4"-1664,-4 0 96,8 3 0,1-4-288,-1 1 0,-4-1-352,1 4-96,-4 0 96,-4 0-544,-8 4-96,-3-1-1280,-5 1-448,-2 2 1280</inkml:trace>
  <inkml:trace contextRef="#ctx0" brushRef="#br0" timeOffset="2518.801">144 379 3072,'11'-27'1660,"20"-5"-3397,8-19 1403,-38 51 478,-1-1 0,0 1-1,0 0 1,0-1-1,1 1 1,-1-1 0,0 1-1,0 0 1,0-1 0,0 1-1,0-1 1,0 1 0,0-1-1,0 1 1,0 0 0,0-1-1,0 1 1,0-1-1,0 1 1,0-1 0,0 1-1,0 0 1,-1-1 0,1 1-1,0-1 1,0 1 0,0 0-1,-1-1 1,1 1 0,0 0-1,0-1 1,-1 1-1,1 0 1,0-1 0,-1 1-1,1 0 1,-1 0 0,1-1-1,0 1 1,-1 0 0,1 0-1,0 0 1,-1 0 0,1-1-1,-1 1 1,1 0-1,-1 0 1,1 0 0,0 0-1,-1 0 1,1 0 0,-1 0-1,1 0 1,-1 0 0,1 0-1,-1 1 1,1-1 0,0 0-144,-26 11 2809,25-9-2767,-1 0 0,1 0 0,0 0 0,-1 0-1,1 0 1,0 0 0,0 0 0,0 0 0,0 1 0,1-1-1,-1 0 1,1 0 0,-1 1 0,1-1 0,0 1 0,0-1-1,0 0 1,0 1 0,0-1 0,0 0 0,1 1 0,-1-1-1,1 0 1,0 1 0,0-1 0,0 2-42,1 1 59,-2-4-1,1 0 0,-1-1 0,1 1 0,-1 0 0,0-1 0,1 1 0,-1 0-1,0-1 1,0 1 0,1 0 0,-1 0 0,0 0 0,0-1 0,0 1 0,0 0 0,0 0 0,0-1 0,0 1 0,0 0 0,0 0 0,-1 0 0,1-1 0,0 1 0,0 0 0,-1 0 0,1-1-1,0 1 1,-1 0 0,1-1 0,-1 1 0,1 0 0,-1-1 0,1 1 0,-1-1 0,1 1 0,-1-1 0,0 1 0,1-1 0,-1 1 0,0-1 0,1 0 0,-1 1 0,0-1 0,0 0 0,1 0-1,-1 1 1,0-1 0,0 0 0,1 0 0,-1 0 0,0 0 0,0 0-58,1-1-28,-1-1 0,0 1 0,1-1 0,0 1 0,-1-1-1,1 1 1,0 0 0,0-1 0,-1 1 0,1-1 0,0 1 0,1-1 0,-1 1 0,0-1-1,0 1 1,1-1 0,-1 1 0,1-1 0,-1 1 0,1-1 0,-1 1 0,1 0-1,0-1 1,0 1 28,1-3-45,8-22-64,13-68 485,-25 53 670,1 30-1040,0 0-1,1 0 0,0 0 0,1 1 0,0-1 1,1 0-1,0 1 0,0-1 0,4-8-5,6-26-496,-27 66 1413,14 63-997,1-80 107,0 1 0,-1 0 0,0-1 0,0 1-1,0-1 1,0 1 0,-1-1 0,0 0 0,0 0-1,0 0 1,0 0 0,-1 0 0,0 0 0,1 0-1,-1-1 1,-1 1 0,1-1 0,0 0 0,-1 0-1,0 0 1,1-1 0,-1 1 0,0-1 0,0 0-1,-1 0 1,1 0 0,0 0 0,-1-1 0,1 0-1,-1 0 1,1 0 0,-1-1 0,1 1 0,-1-1-1,0 0 1,1 0 0,-1-1 0,0 1 0,-2-2-27,3 1 8,1 1-1,-1-2 1,0 1 0,1 0 0,-1-1 0,1 0-1,-1 1 1,1-1 0,0-1 0,-1 1 0,1 0-1,1-1 1,-1 0 0,0 1 0,0-1 0,1 0-1,0-1 1,0 1 0,0 0 0,0-1 0,0 1 0,0-1-1,1 1 1,0-1 0,0 0 0,0 0 0,0 1-1,0-2-7,0 2-8,0-1 0,0 0 0,0 0 0,0 1 0,0-1 0,1 0 0,-1 0 0,1 0 0,0 0 0,1 0 0,-1 0 0,1 1 0,-1-1 0,2-2 8,0 5-7,-1 1-1,1-1 0,0 1 1,0-1-1,0 1 0,-1 0 1,1 0-1,0 0 0,0 0 1,0 0-1,0 0 0,-1 1 1,1-1-1,0 0 0,0 1 1,-1 0-1,1-1 0,0 1 0,-1 0 1,1 0-1,0 0 0,-1 0 1,1 0-1,-1 0 0,1 1 8,11 7 16,0 0 0,0 0 0,-1 1 0,0 1 0,-1 0 0,-1 1 0,4 4-16,16 44 155,-28-58-156,0-1 1,0 0-1,0 0 1,0 0-1,0 0 0,1 0 1,-1 0-1,0-1 1,0 1-1,1-1 0,-1 1 1,0-1-1,1 0 0,-1 0 1,0 0-1,1 0 1,-1 0-1,0 0 0,1-1 1,-1 0-1,0 1 1,0-1-1,0 0 0,1 0 1,-1 0-1,0 0 1,2-22 357,-23 22-175,-37 8 20,7-10-106,46 0-112,2 2-64,1 1-5,0 0 53,16 0-80,54 0-112,-63 0 503,-12-1 230,-15-1-337,-29 14-599,99-14-165,-32 1 579,-6-1 20,0 1-1,0 0 0,0 1 0,0 1 0,-1 0 0,1 0 0,0 1 0,0 0 0,-1 1 0,6 2-6,-15-2 23,-1-1-1,0 0 1,0 0 0,0 0-1,0 1 1,0-1-1,0 1 1,-1-1-1,1 0 1,-1 1-1,0-1 1,0 1 0,1-1-1,-2 1 1,1-1-1,0 1 1,0-1-1,-1 1 1,1-1-1,-1 1 1,0-1 0,0 0-1,0 1 1,0-1-1,0 0 1,-1 0-1,1 0 1,0 0-1,-1 0 1,0 0-1,1 0 1,-1 0 0,0-1-1,0 1 1,0 0-23,0-1 2,1 0 0,1 0 0,-1 0 0,0 0 0,0 1 0,0-1 0,0 0 0,0-1 0,0 1 0,0 0 0,0 0 0,-1 0 0,1-1 0,0 1 0,0 0 0,-1-1 0,1 1 0,0-1 0,-1 0 0,1 1 0,0-1 0,-1 0 0,1 0 0,-1 0 0,1 0 0,0 0 0,-1 0 0,1 0 0,-1-1-2,2 0-5,0-1-1,0 0 0,0 0 1,0 0-1,0 1 0,1-1 0,-1 0 1,1 1-1,-1-1 0,1 0 1,0 1-1,0-1 0,-1 1 1,1-1-1,0 1 0,1-1 0,-1 1 1,0 0-1,0 0 0,0-1 1,1 1-1,-1 0 0,1 0 1,-1 0-1,1 0 0,-1 1 0,1-1 6,10-10-6,33-19-122,-100 39 134,5-12 756,53 3-755,-3 1 11,1-1 0,-1 1 1,1-1-1,-1 0 0,1 1 1,-1-1-1,1 0 0,-1 1 1,1-1-1,-1 0 0,1 0 1,0 0-1,-1 1 0,1-1 1,-1 0-1,1 0 0,0 0 1,-1 0-1,1 0 0,-1 0 1,1 0-1,0 0 0,-1 0 1,1-1-1,-1 1 1,1 0-1,-1 0 0,1 0 1,0-1-1,-1 1 0,1 0 1,-1-1-1,1 1 0,-1 0 1,0-1-1,1 1 0,-1-1 1,1 1-1,-1-1 0,0 1 1,1-1-1,-1 1 0,0-1 1,1 1-1,-1-1 0,0 1 1,0-1-1,0 1 1,1-1-1,-1 0 0,0 1 1,0-1-1,0 1 0,0-1 1,0 0-1,0 1 0,0-1 1,0 1-1,0-1 0,-1 0 1,1 1-19,-75-27 394,23 24-996,57 10-1030,30 0-1280,-15-18 2314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40:02.789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91 34 13824,'-18'-17'5183,"13"13"-4031,-2-2-384,3 6-448,-7-4-384,3 1 0,1 3-928,0 0-384,3 0 704,-3 3 544,-6 1 352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44:00.681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69 84 9088,'-35'-17'3424,"24"15"-2656,0-3-224,8 3-224,-1-1-352,0-4-64,4 0-160,0 0-64,4 0 160,3 1-480,4-1-224,4 0-224,7 5-160,5-3 0,8 5 32,-2 0-384,5 5-192,-1-5 992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44:01.02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1 5120,'2'0'2016,"11"4"-1568,5-1 512,-7-3 96,12 0 32,0 0 64,4 0-192,2 0-64,6 0-480,-6 4-96,2 1-96,-5 6-320,-4-1-96,1 7-2016,-8 0-864,-4 9 1568,-11 1 832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44:37.25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27 5632,'3'-19'2176,"1"15"-1664,0 1-96,-4 3-96,0 0 64,0 0 128,0 0-320,0 0-128,0 0-32,3 3-32,-3 4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53:09.205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51 5376,'10'-17'3884,"2"-3"-3038,-12 17-857,0-5 625,-2 6-4651,8 2 2613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54:05.612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3 4 5376,'0'-4'2112,"-3"8"-1664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3:56:40.74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50 4096,'0'-11'1568,"4"8"-1216,1-6-96,-3 4-128,7 3-128,-6-5 0,1 4-288,-4-1-128,4 1 224,-4 0 64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08:03.12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69 20 768,'-31'14'400,"-2"3"3712,33-17-3606,0 0-84,0 0-134,0 0-59,22-5-554,-21 5 312,0 0-1,1 0 1,-1 0 0,0 0 0,0-1 0,0 1-1,0 0 1,0-1 0,0 1 0,0 0-1,0-1 1,0 1 0,-1-1 0,1 0 0,0 1-1,0-1 1,0 0 0,0 1 0,-1-1-1,1 0 1,0 0 0,-1 0 0,1 0 0,-1 0-1,1 1 1,-1-1 0,1 0 0,-1 0 0,0 0-1,1 0 1,-1-1 0,0 1 0,0 0-1,0 0 1,0 0 0,0 0 0,0 0 0,0 0-1,0 0 1,0 0 0,0 0 0,-1 0-1,1 0 1,0 0 0,-1 0 0,1 0 13,-2-9 369,-5 9 19,-22 14 252,22-13-613,2-9-443,5 9 69,4 3-741,-3-2 747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08:03.124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19 5 4480,'-18'-5'1664,"18"10"-1312,3-3-64,5-2-160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13:37.23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16 1 4736,'-11'2'1824,"11"-4"-1408,-4 4-384,4-2-256,0 0-1504,0 0-608,4 3 1216,-4-3 544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8:56:58.04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13:46.291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5 0 1664,'-5'7'608,"5"-4"-480,0 4-96,0-4-32,0-3 0,0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15:54.844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4 5120,'0'-4'2016,"0"4"-1568,4 0-64,-4 0-64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15:02.724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457 1788 10112,'-47'-39'3365,"46"38"-3333,1 1 0,-1 0 0,-1-1 1,1 1-1,0 0 0,0 0 0,0 0 0,-1 0 1,1 0-1,1 0 0,-1 0 0,0 0 0,-1 0 0,1 0 1,0 0-1,0 0 0,0 1 0,-1-1 0,2 0 1,-1 1-1,0-1 0,0 1 0,0-1 0,1 1 0,-2-1 1,1 1-1,1-1 0,-1 1 0,0 0 0,1-1 0,-2 1 1,2 0-1,-1 0 0,1 0 0,-1-1 0,1 1 1,-1 0-1,1 0 0,0 0 0,0 0 0,-1 0 0,1-1 1,0 1-1,0 0 0,0 0 0,0 0 0,0 0 1,0 0-1,0 0 0,0 0 0,1 0 0,-1-1 0,0 1 1,1 0-1,-1 0 0,0 0 0,1 0 0,0 0-32,-1-1 1,0 221 4,13-1 0,34 148-5,-46-360 1,2 10 94,1 0 0,0 1 1,1-1-1,1-1 0,2 1 0,0-1 1,1 0-1,3 2-95,-11-17 31,2-1 1,-1 1 0,-1-1-1,2 1 1,-1-1 0,1 0-1,-1 0 1,1 0 0,-1 0-1,0 0 1,1 0-1,-1-1 1,1 1 0,-1-1-1,1 1 1,0-1 0,0 0-1,-1 0 1,1 0 0,-1 0-1,2 0 1,-2-1-1,1 1 1,-1-1 0,1 1-1,-1-1 1,0 0 0,1 1-1,-1-1 1,1 0 0,-1-1-1,1 1 1,-1 0-1,0 0 1,0-1 0,0 1-1,-1-1 1,2 0 0,-2 1-1,1-1 1,0 0 0,-1 0-1,0 0 1,0 0-32,40-37 218,-2-1-1,-3-1 1,-3-2 0,-1-1 0,-1-1-1,17-44-217,105-204 176,-112 230 432,-39 63-598,-2 0 0,1-1 0,-1 1 0,1 0 0,-1 0 0,1 0 0,1 0 0,-2 0 0,1-1 0,-1 1 0,1 0 0,-1 0 0,1 0 0,0 1 0,-1-1 0,2 0 0,-2 0 0,1 0 0,-1 0 0,1 0-1,-1 1 1,1-1 0,-1 0 0,2 0 0,-2 1 0,1-1 0,-1 0 0,1 1 0,-1-1 0,1 1 0,-1-1 0,0 0 0,1 1 0,-1-1 0,0 1 0,2-1 0,-2 1 0,0-1 0,0 1 0,0-1 0,1 1 0,-1-1-1,0 1 1,0 0 0,0-1 0,0 1 0,0-1 0,0 1 0,0-1 0,0 1 0,0 0 0,0-1 0,0 1 0,0-1 0,-1 1 0,1-1 0,0 1 0,0-1 0,-2 1 0,2 0-10,2 189 282,-2-151-270,-3 31 9,3 0 0,5 0 0,4 0 1,2-1-1,4 0 0,14 25-21,21-12 205,-48-80-165,0 1 0,1-1 0,-1 1 0,1-1 0,0 0 0,0 0 0,1 0 0,-1 0 0,1-1 0,-2 1 0,2-1 0,0 1 0,-1-1 0,1 0 0,1 0 0,-1-1 0,-1 1 0,1-1 0,-1 1 0,2-1 0,-1 0 0,0 0 0,-1-1 0,1 1 0,3-1-40,6-3 105,-1-1 1,0 0-1,0 0 0,-1-1 0,0 0 0,0-1 0,-1 0 0,1 0 1,-3-1-1,2 0 0,-1 0 0,-1-1 0,0 0 0,0-1-105,9-11 57,0-1-1,-1 0 0,-2 0 1,-1-1-1,-1-1 0,-2 0 1,0 0-1,-3-1 0,0 1 1,-2-2-1,-1 1 0,0 0 1,-3-1-1,-2 1 0,-1 0 1,-1-10-57,-61-302-395,59 315 246,5 22 118,0 0 0,0 0 1,0 0-1,0 0 0,2 0 1,-2 0-1,0 0 0,0 0 1,0 0-1,0 0 0,0 0 1,0 0-1,0 0 0,1 0 31,4 20-957,-9 113-5341,-9-82 5530</inkml:trace>
  <inkml:trace contextRef="#ctx0" brushRef="#br0" timeOffset="583.858">1975 1315 10880,'-41'-16'4853,"41"17"-4875,-2-1 1,2 1-1,0 0 1,-1-1-1,1 1 1,0 0-1,0 0 1,-1 0-1,1-1 1,0 1-1,0 0 1,0 0-1,0-1 1,0 1-1,0 0 1,0 0-1,0 0 1,0-1-1,0 1 1,1 0-1,-1 0 1,0-1-1,0 1 1,1 0-1,-1 0 1,2-1-1,-2 1 1,0 0-1,1-1 1,-1 1-1,1 0 1,0-1-1,-1 1 1,1-1 21,3 5-490,-8 55-860,2-52 1417,-9 4 2693,9-36-200,-2 15-2133,16 18-3057,0 1 1302,7-3 742</inkml:trace>
  <inkml:trace contextRef="#ctx0" brushRef="#br0" timeOffset="1224.414">2342 2218 9600,'-25'-12'4325,"79"14"-2752,-23-4-1365,1 1 0,0 1 0,-1 1 0,0 1 0,31 6-208,273 19-976,-286-14-3722,-45-6 2858</inkml:trace>
  <inkml:trace contextRef="#ctx0" brushRef="#br0" timeOffset="1586.669">2535 2590 9856,'0'0'260,"0"0"-133,0 0-1,0 0 1,0-1 0,0 1-1,0 0 1,0 0 0,0 0-1,2 0 1,-2 0 0,0 0-1,0-1 1,0 1 0,0 0-1,0 0 1,0 0-1,0 0 1,0 0 0,0 0-1,0-1 1,0 1 0,0 0-1,0 0 1,0 0 0,0 0-1,0 0 1,0-1 0,0 1-1,0 0 1,0 0 0,0 0-1,0 0 1,-2 0 0,2 0-1,0-1 1,0 1 0,0 0-1,0 0 1,0 0 0,0 0-127,0 0 474,0 0-127,0 0-16,0 0-60,0 0-41,0 0-118,15 0-11,179-17 2091,-143 13-1971,1 1-1,0 3 0,-1 1 1,1 2-1,-1 2 1,6 3-221,-38-4 209,0-1-1979,-34-15-6552,3 3 7368</inkml:trace>
  <inkml:trace contextRef="#ctx0" brushRef="#br0" timeOffset="14594.773">7373 693 8704,'-72'-40'4856,"60"35"-5099,-58-25 255,43 17 6,-1 0-1,0 2 1,-1 1-1,-1 1 1,0 1-1,-31-5-17,-100 6 0,157 8 0,2-1 0,-1 1 0,-1 0 0,2-1 0,0 1 0,-2 0 0,2 1 0,-1-1 0,1 0 0,-1 0 0,1 1 0,-1 0 0,1-1 0,-1 1 0,1 0 0,1 0 0,-2 0 0,2 0 0,-1 0 0,0 0 0,1 0 0,0 0 0,0 1 0,0-1 0,-1 0 0,1 1 0,1-1 0,-1 1 0,1-1 0,0 1 0,0-1 0,-1 1 0,-95 225 1259,39 92 80,-3-133-1322,43-147 102,3 2 0,1 0 0,2 0 1,4 0-1,-3 38-119,9-77 67,1-1 0,-1 1 0,1-1 0,0 1 0,0-1-1,0 1 1,0 0 0,0-1 0,0 1 0,1-1 0,-1 1 0,1-1 0,0 1 0,1-1 0,-1 0 0,0 1 0,0-1 0,1 0 0,0 0 0,-1 0 0,2 0 0,-2 0 0,1 0 0,1 0-1,-1 0 1,1 0 0,-1-1 0,1 1 0,-1-1 0,0 0 0,2 0 0,-1 1 0,-1-1 0,2-1 0,-2 1 0,2 0 0,-2-1 0,3 1-67,225-17 506,-189 20-558,-1 2-1,1 2 1,-1 0-1,10 6 53,-16-5 206,2 0-1,-1-2 0,0-2 0,1 0 0,32 0-205,-58-4 67,0 0-1,1-1 0,-2 0 1,1-1-1,1 1 1,-1-2-1,0 1 0,-1-1 1,2 0-1,-1-1 0,-1 0 1,0 0-1,1-1 1,-1 0-1,-1 0 0,1-1 1,-1 0-1,2-1-66,2-11-617,-9 6-5635,-6 7 1286,-5-1 3853,3 3 360,-22-9-596</inkml:trace>
  <inkml:trace contextRef="#ctx0" brushRef="#br0" timeOffset="15208.045">7391 1051 2304,'14'0'864,"-6"0"-672,2 0-32,-7 0-32,2 0-96,0 0-32</inkml:trace>
  <inkml:trace contextRef="#ctx0" brushRef="#br0" timeOffset="15903.386">7423 953 5632,'8'-11'2784,"-4"10"-2678,-3 1 129,-1 0-54,0 0 38,20-14 3189,-20 14-3320,0-1 1,1 1-1,-1 0 1,1-1-1,-1 1 1,1 0 0,-1 0-1,2-1 1,-2 1-1,1 0 1,-1 0-1,1 0 1,0 0-1,-1 0 1,2 0-1,-2 0 1,1 0-1,-1 0 1,1 0-1,-1 0 1,1 0-1,0 0 1,-1 0-1,2 0 1,-2 0-1,1 1 1,-1-1-1,1 0 1,-1 0-1,1 1 1,-1-1-1,2 0 1,-2 1-1,0-1 1,1 1-1,-1-1 1,1 0-1,-1 1 1,0-1-1,1 1 1,-1-1-1,0 1 1,0-1-1,1 1 1,-1-1-1,0 1 1,0-1-1,0 1 1,0 0-1,0-1 1,0 1-1,0 0-88,-8 47 219,-56 279 954,50-227-1231,16-85-319,32-21-8622,-14-13 6620,2-15 1137</inkml:trace>
  <inkml:trace contextRef="#ctx0" brushRef="#br0" timeOffset="16244.364">7966 1053 11264,'2'-1'855,"18"-7"3363,-2 14-4555,-41 5-463,-29 6 569,0 2 0,1 2 0,2 1 0,-37 23 231,69-36 17,10-5 79,1-1 1,1 1-1,-1 0 1,1 0-1,1 1 0,-1-1 1,1 1-1,-1 0 1,1 0-1,1 0 1,-1 0-1,2 1 0,-2-1 1,2 1-1,-1 0 1,2-1-1,-2 1 1,2 0-1,1 0 0,-1 0 1,1 0-1,0 0 1,0 0-1,0 0 0,1 0-96,-1-2 38,0 0 0,1-1 0,-1 1 0,2 0 0,-1 0-1,0-1 1,0 1 0,1 0 0,0-1 0,-1 1-1,2-1 1,-1 0 0,1 0 0,-1 1 0,2-1-1,-2-1 1,2 1 0,-2 0 0,2 0 0,0-1-1,-1 0 1,1 0 0,1 0 0,-2 0 0,1 0-1,1 0 1,-1-1 0,1 0 0,-1 1 0,0-1-1,1-1 1,0 1 0,-2 0 0,4-1-38,189-12-6731,-168 8 6097</inkml:trace>
  <inkml:trace contextRef="#ctx0" brushRef="#br0" timeOffset="16831.536">8265 817 12800,'0'-6'1066,"-1"4"-911,1 1-1,0 0 1,0 0 0,0 0-1,0-1 1,0 1 0,0 0-1,0 0 1,0 0 0,1-1-1,-1 1 1,0 0 0,1 0-1,-1 0 1,2 0 0,-2 0-1,1 0 1,-1 0 0,1 0-1,0 0 1,-1 0 0,1 0-1,1 0 1,-1 0 0,0 0-1,0 1 1,1-1 0,-1 0-1,0 1 1,0-1-155,140-23-341,-121 20 293,2 0 0,0 1 0,0 0 0,0 2 0,0 0 0,1 1 0,-1 1 0,0 1 0,0 1 0,9 1 48,-28-2-68,1-1-1,-1 1 1,0 0 0,1 0 0,0 0 0,-2 0-1,2 0 1,-2 0 0,1 1 0,-1 0-1,0-1 1,1 1 0,-1 0 0,1 0 0,-2 0-1,1 0 1,0 0 0,-1 0 0,0 0 0,0 0-1,0 1 1,-1-1 0,2 0 0,-2 1 0,0-1-1,0 0 1,0 1 0,0-1 0,-2 0-1,2 1 1,-1-1 0,0 0 0,0 0 0,0 0-1,-1 1 1,0-1 0,-2 1 68,1 12-95,-157 589 1269,149-557-640,-1 1 1,-4-2-1,-3 0 1,-6 12-535,23-56 18,2 0-1,-1-1 1,1 1 0,-1 0-1,0 0 1,0-1 0,-1 1-1,1 0 1,-1-1 0,1 1-1,-2-1 1,1 0 0,0 0-1,0 1 1,0-1 0,-1 0-1,1 0 1,-2-1-1,2 1 1,-1 0 0,-1-1-1,2 0 1,-2 1 0,2-1-1,-2 0 1,1 0 0,-1 0-1,1-1 1,0 1 0,-1-1-1,0 1 1,1-1 0,-1 0-1,2 0 1,-2 0 0,0-1-1,1 1 1,-1-1-1,2 1 1,-2-1 0,0 0-1,1 0-17,-75-72 1440,75 71-2285,-3-2-4725,6-4 4674</inkml:trace>
  <inkml:trace contextRef="#ctx0" brushRef="#br0" timeOffset="11429.454">4285 1051 8320,'-3'-3'386,"1"1"-255,-1 1 0,2-1 0,-1 0-1,0 1 1,0-1 0,1 0 0,-1 0-1,1 0 1,0 0 0,0 0 0,0 0-1,-1 0 1,2 0 0,-1 0 0,0 0-1,1-1 1,0 1 0,0 0-1,0 0 1,0-1 0,0 1 0,0 0-1,0 0 1,1-1 0,-1 1 0,1 0-1,-1 0 1,2 0 0,-1 0 0,0 0-1,0 0 1,0 0 0,1 0 0,0-1-131,81-71-123,-2 20 579,2 3 0,38-16-456,-38 37 755,-81 29-733,0 1-1,0 0 0,0-1 0,0 1 0,1 0 0,-1 0 0,1 0 0,-1 0 0,1 0 0,-1 1 0,1-1 0,-1 0 0,-1 1 1,2 0-1,-1-1 0,1 1 0,-1 0 0,-1 0 0,2 0 0,-1 0 0,-1 0 0,2 0 0,-2 0 0,0 1 0,2-1 0,-2 1 1,0-1-1,0 1 0,1-1 0,-1 1 0,0 0 0,0-1 0,0 1 0,1 0 0,-1 0-21,0 7 16,0-1 1,1 1-1,-2-1 0,0 1 0,-2-1 0,1 1 0,0-1 1,-2 1-1,1-1 0,0 0 0,-6 8-16,5-3 4,-89 203 54,82-194-39,3-7-8,0 0 0,-1 1-1,3 0 1,1 0 0,0 1 0,0-1 0,2 0 0,1 1 0,1 0 0,1-1 0,1 9-11,-1-20 72,2 0 0,-1 0 0,1 0 0,0-1 0,1 1 0,-2-1 0,3 1 0,-1-1 1,0 0-1,1 0 0,-1-1 0,0 1 0,2-1 0,-1 0 0,0 0 0,1 0 0,-1 0 0,1-1 0,0 0 0,0 0 0,-1 0 0,2-1 1,0 1-1,-1-1 0,0 0 0,0-1 0,0 1 0,1-1 0,-1 0 0,1 0 0,-1-1 0,1 0 0,-1 0 0,0 0 0,5-1-72,20-6 34,-1-1-1,-1 0 0,1-2 0,-2-1 0,0-1 0,-1-1 0,0-1 0,-2 0 0,0-2 0,-1 0 0,-2-2 0,0 0 0,0-1 0,-2 0 0,2-6-33,2-4 16,0-1-1,-3-1 0,0 0 0,-3-2 1,-2 1-1,11-34-15,13-24-108,-35 82 105,0 1-1,1 0 0,0 0 0,0 0 0,2 1 0,-1 0 0,0 0 0,2 0 0,-1 1 0,1 0 0,-1 0 0,2 1 1,0 0-1,0 0 0,4-1 4,40-20 189,2 1-1,0 3 1,2 2 0,2 2 0,14-2-189,-67 18-83,2 0 0,-2 0 0,2 0 0,-1 1 1,1 0-1,-1 0 0,1 0 0,-1 1 0,1 0 1,0 1-1,-1 0 0,-1 0 0,2 0 0,-1 1 0,1 0 1,-2 0-1,9 3 83,-15-3-127,-1 1 1,2-1-1,-1 0 1,-1 0-1,1 1 0,-1-1 1,0 1-1,0-1 1,0 0-1,0 1 1,0-1-1,0 0 1,-1 1-1,1-1 0,-1 0 1,-1 0-1,1 1 1,1-1-1,-1 0 1,-1 0-1,0 0 1,1 0-1,0 0 0,-2 0 1,2 0-1,-1 0 1,-1-1-1,2 1 1,-1-1-1,-1 1 1,1-1-1,-1 0 0,1 1 1,-1-1-1,1 0 1,-2-1-1,1 2 127,-30 11-1040,-6 0 502</inkml:trace>
  <inkml:trace contextRef="#ctx0" brushRef="#br0" timeOffset="12093.653">5085 856 10112,'-22'-26'5232,"39"33"-4950,-14-5-282,-1 0-1,1 1 1,-2-1-1,1 1 1,0-1 0,0 1-1,-1 0 1,0-1-1,1 1 1,-1 0-1,0 0 1,-1 0-1,1 0 1,-1 0 0,0 0-1,0 0 1,0 0-1,0 0 1,0 0-1,-1 0 1,1 0-1,-1 0 1,0-1 0,-1 1 0,-65 199 560,-25 182-304,70-296-163,5 2 0,2 33-93,10-55 736,15-72 743,-3-9-4952,-6 7 2459,3-1 460</inkml:trace>
  <inkml:trace contextRef="#ctx0" brushRef="#br0" timeOffset="13268.554">4183 1718 4992,'-5'-20'5872,"0"19"-4747,12 1-437,154-20 3034,210-7-2308,47 34-1729,-372-17 267,-59-3-627,4 13-4810,-1 2 301,-4-1 1766</inkml:trace>
  <inkml:trace contextRef="#ctx0" brushRef="#br0" timeOffset="18023.406">3931 126 9216,'1'-54'3061,"24"-16"-992,-25 70-2061,0 0-1,0 1 0,0-1 1,2 0-1,-2 0 1,0 0-1,0 1 0,0-1 1,0 0-1,0 0 1,1 0-1,-1 0 0,0 1 1,0-1-1,0 0 1,1 0-1,-1 0 1,0 0-1,0 0 0,0 0 1,1 0-1,-1 1 1,0-1-1,0 0 0,1 0 1,-1 0-1,0 0 1,0 0-1,0 0 0,2 0 1,-2 0-1,0 0 1,0 0-1,1-1 0,-1 1 1,0 0-1,0 0 1,0 0-1,1 0 0,-1 0 1,0 0-1,0 0 1,0 0-1,1-1 0,-1 1 1,0 0-1,0 0 1,0 0-1,0 0 0,2-1 1,-2 1-1,0 0 1,0 0-1,0 0 1,0-1-1,0 1 0,0 0 1,0 0-1,0-1 1,0 1-1,0 0 0,0 0 1,0 0-1,0-1-7,6 25-27,-6-18 55,5 34 14,-4 1 1,-2 0-1,-2 0 1,-2-1-1,-5 16-42,2-8 88,2 0-1,2 1 1,4 20-88,1-54 63,1-1 1,0 0 0,2 1 0,-1-1 0,2 0 0,0-1 0,1 1-1,3 1-63,-7-10 46,2 0-1,0 1 0,0-2 0,0 1 0,1 0 0,0-1 0,0 1 0,0-1 1,1 0-1,-1 0 0,1-1 0,0 0 0,0 1 0,1-2 0,-1 1 0,2-1 0,-2 1 1,1-1-1,0-1 0,4 1-45,7 0-20,-1 0 0,-2-2 0,3 0 0,-1 0 1,0-1-1,-1-1 0,1-1 0,-1 0 0,1 0 0,-1-1 1,13-6 19,95-47-3323,-87 27 2251,-11 1 560</inkml:trace>
  <inkml:trace contextRef="#ctx0" brushRef="#br0" timeOffset="18177.474">3636 608 11392,'-42'-27'4224,"42"27"-3297,13 4-255,5-1-288,15 0-160,19-3 192,17-3-1280,13-4-575,23 0 703,24-3 352,9-6 288</inkml:trace>
  <inkml:trace contextRef="#ctx0" brushRef="#br0" timeOffset="17069.147">9398 1487 13952,'-14'-28'5279,"8"25"-4127,6 6-864,0-3-736,6-3-160,-6 0 160,0-4-1184,-6 3-575,-3 1 1119,-5 3 544,-4 0 480</inkml:trace>
  <inkml:trace contextRef="#ctx0" brushRef="#br0" timeOffset="19900.737">9710 889 8832,'0'0'32,"-1"-1"90,-1 0 0,0 0 0,1 0 0,0 0 0,0 0 0,0 0 0,-1-1 0,1 1 0,0 0 0,1 0 0,-1-1 0,-1 1 0,2-1 0,-1 1 0,1-1 0,-1 1 0,1-1 0,0 1 0,-1-1 0,1 1 0,0-1 0,0 1 0,0-1 0,0 1 0,1-1 0,-1 1 0,0-1 0,1 1 0,-1-1 0,0 1 0,1-1 0,1 1 0,-2 0 0,1-1 0,0 1 0,0 0 0,1 0 0,-1-1 0,0 1 0,0 0 0,2 0-122,80-26 214,-17 22-214,1 3 0,-1 3 0,1 2 0,-1 2 0,0 2 0,0 3 0,6 4 0,-65-13 7,-3-1 5,-1 0 0,0 0 0,0 1 0,1-1 0,0 0 0,-2 1 0,2 0 0,-1-1 0,0 1 0,0 0 0,0 1 0,1-1 0,-2 0 0,2 1 0,-2-1 0,1 1 0,-1 0 0,0-1 0,1 1 0,-1 0 0,1 1 0,-1-1 0,-1 0 0,2 0 1,-2 1-1,2-1 0,-2 1 0,0-1 0,0 1 0,0 1-12,-43 119 757,28-86-541,2 1 1,1 0-1,4 1 1,1-1 0,0 39-217,4-72 56,1 1 1,0-1 0,1 0 0,0 0 0,0 1 0,1-1 0,-1 0 0,1 0 0,1 1 0,0-1 0,-1 0 0,2 0 0,-1 0 0,1 0 0,-1-1 0,2 1 0,-1-1 0,1 1 0,0-1 0,-1 0 0,2 0 0,0 0 0,-1-1 0,1 1 0,1-1 0,-1 0 0,-1 0 0,3 0 0,-3-1 0,3 0 0,-1 1 0,0-2 0,0 1 0,0-1 0,0 1-57,11-2 67,0-1-1,0-1 1,0 0-1,-1 0 1,1-1-1,-1-1 1,0 0 0,0-1-1,0-1 1,-1 0-1,0 0 1,0-1-1,-2-1 1,1 0 0,-1 0-1,1-1 1,-2-1-1,3-2-66,13-13 45,-1-1 0,-2-2-1,0 0 1,-2-1 0,-2 0 0,13-26-45,123-277 672,-156 328-637,1 0 1,-1 0-1,1 1 1,1-1-1,-2 0 1,1 1 0,2 0-1,-2-1 1,1 1-1,1 0 1,-1 0-1,1 0 1,0 0-1,-1 1 1,1-1 0,0 1-1,0 0 1,0 0-1,1 0 1,-1 0-1,1 1 1,-1-1-1,1 1 1,0 0 0,0 0-1,0 1 1,3-1-36,227 26 154,-44-31-186,-169 3-37,-15 3-5,0-1 0,0 0 0,1 0 0,-2 0 0,1-1 0,0 1 0,-1-2 1,2 1-1,-2 0 0,0-1 0,0 0 0,0 0 0,0-1 0,3-2 74,-23-3-3568,-72 7-5291,58 3 7948,-31 2-294</inkml:trace>
  <inkml:trace contextRef="#ctx0" brushRef="#br0" timeOffset="20177.663">10763 879 12032,'3'5'5486,"3"41"-6151,-64 113 494,-45 70 171,15-18-622,33-75-5801,37-95 2178,0-7 1573</inkml:trace>
  <inkml:trace contextRef="#ctx0" brushRef="#br0" timeOffset="21210.127">4022 2406 8704,'0'-6'639,"0"4"-526,-1 1 0,1 0 0,0 0 0,0-1 0,0 1 0,0 0 1,0-1-1,0 1 0,1 0 0,-1-1 0,0 1 0,1 0 0,-1 0 0,2-1 0,-2 1 0,1 0 0,0 0 1,-1 0-1,1 0 0,0 0 0,1 0 0,-1 0 0,-1 0 0,1 0 0,0 0 0,2 0 0,-2 0 0,0 1 1,0-1-1,2 0-113,184-64 1600,-108 44-1403,0 4 0,2 2 1,1 3-1,-1 3 0,37 2-197,604-27 459,-220 0 1637,243-8-1958,120 28-138,662-26 2368,-847 43-1962,73-16 180,-582 5 540,161-27-1126,-299 26 288,-54 1-1179,7 8-2024,-29-1-3385,0-9 3942,-19-22 1089</inkml:trace>
  <inkml:trace contextRef="#ctx0" brushRef="#br0" timeOffset="23537.362">4109 3070 7552,'3'-18'3399,"16"-10"-2475,-8 14-687,0-2 9,1 0 1,0 1-1,0 0 1,3 0-1,0 2 1,0-1-1,1 2 1,1 0-1,5-4-246,25-7 66,-1 2 0,2 1 0,1 2-1,1 1 1,1 3 0,22-4-66,-57 13 22,0 0-1,0 1 1,1 1 0,-1 0-1,1 1 1,0 0 0,0 1 0,0 1-1,0 0 1,0 1 0,0 0-1,-1 1 1,1 1 0,2 0-22,-16-2 3,1 0 1,-2 1-1,2-1 1,-2 1-1,2-1 1,-1 1-1,0 0 1,0 0-1,-1 0 0,1 0 1,-1 1-1,0-1 1,1 0-1,-2 1 1,2-1-1,-2 1 1,1 0-1,-1-1 1,1 1-1,-1 0 0,0 0 1,-1 0-1,1 0 1,-1 0-1,2 0 1,-2 0-1,0 0 1,0 0-1,0 0 1,-2 1-4,-36 90-38,27-74 68,5-7 37,0-6-12,1-1-1,2 1 1,-2 0 0,1 0-1,1 0 1,-1 1 0,1-1-1,1 1 1,1-1 0,-2 1-1,2 0 1,1-1-1,0 1 1,0 0 0,0 0-1,1 0 1,1-1 0,-1 1-1,1-1 1,1 1 0,0-1-1,0 1 1,0-1 0,2 0-1,0 0 1,1 2-55,4-2 51,0-1-1,0 1 1,-1-2 0,2 1 0,0-1 0,0-1-1,0 0 1,1 0 0,-1 0 0,2-1 0,-1-1-1,0 0 1,0 0 0,1-1 0,-1 0-1,0-1 1,0 0 0,2-1 0,-2 0 0,0 0-1,4-2-50,12-3 95,-1-1-1,0-1 1,-2-1 0,1-1-1,0-1 1,-2 0-1,0-2 1,0 0-1,-2-2 1,-1 0-1,0 0 1,-1-2-1,-1 0 1,0-1-1,-2-1 1,-1 0-1,-1 0 1,0-3-95,-8 14 2,0 0 0,-1 0 0,-1 0 0,1-1 0,-3 1 0,2-1 0,-1 0 0,-2-1 1,1 1-1,-1 0 0,1-1 0,-2 1 0,-1-1 0,0 1 0,0-1 0,-1 1 0,-1-1 0,1 1 0,-1 0 0,-2 0 1,2-1-1,-3 1 0,-3-6-2,-50-37-443,58 51 442,0 0 0,0 0 1,1 0-1,-1 0 0,0 0 0,1 0 0,-1 0 1,1 0-1,-1 0 0,2 0 0,-2 0 0,1 0 0,0 1 1,-1-1-1,1 0 0,1 0 0,-1 1 0,0-1 1,0 1-1,-1-1 0,1 1 0,1-1 0,-1 1 0,0-1 1,0 1-1,1 0 0,-1-1 0,0 1 0,0 0 0,0 0 1,1 0-1,0 0 0,-1 0 0,1 0 0,-1 0 1,0 0-1,0 0 0,0 1 0,1-1 1,95-13 622,0-3 0,-1-4 1,64-21-623,-148 37 16,-11 3-72,1 0 0,0 0 0,-1 0 0,1 0-1,0 0 1,-1 0 0,2 0 0,-2 1 0,1-1-1,0 1 1,0-1 0,0 1 0,0-1 0,0 1-1,-1 0 1,2 0 0,-1 0 0,-1 0 0,2 0 0,-1 0-1,0 0 1,0 0 0,0 1 0,0-1 0,0 1-1,1-1 1,-2 1 0,1 0 0,-1-1 0,2 1-1,-2 0 1,0 0 0,2 0 0,-2 0 0,0 0-1,0 0 1,1 1 0,0-1 0,-1 0 0,1 1 0,-2-1-1,1 1 1,0-1 0,0 1 0,-1-1 56,0 4-339,0 0 1,-1 0-1,1 0 1,-1 0-1,-2 0 1,2 0-1,-1-1 1,0 1-1,-1 0 1,0-1-1,1 0 1,-2 1-1,1-1 1,-1 0-1,0 0 1,1-1-1,-1 1 0,-1-1 1,0 1 338,-22 15-709</inkml:trace>
  <inkml:trace contextRef="#ctx0" brushRef="#br0" timeOffset="23917.489">5168 2869 9088,'-18'4'5011,"5"26"-5019,8-16 317,-102 211 299,42-16-192,-16 104-283,80-305-233,-2-1-117,2-1 1,0 1-1,1 0 0,0 0 1,0-1-1,0 1 1,1 0-1,-1 0 1,3 0-1,-2-1 1,1 1-1,2 1 217,-4-7-117,1 0-1,0 0 0,-1 0 1,2 0-1,-1-1 0,0 1 0,0 0 1,0 0-1,1-1 0,-1 1 1,0-1-1,0 1 0,1-1 1,-1 1-1,0-1 0,0 1 1,0-1-1,1 0 0,-1 0 1,0 0-1,0 1 0,2-1 1,-2 0-1,0 0 0,0-1 0,1 1 1,-1 0-1,0 0 0,1 0 1,0-1 117,28-3-720</inkml:trace>
  <inkml:trace contextRef="#ctx0" brushRef="#br0" timeOffset="24784.462">7110 2872 8832,'59'-77'4234,"-59"73"-4220,1 0-1,-1 0 0,0 0 0,-1 0 0,1 0 1,-1 0-1,1 0 0,-2 0 0,1 0 1,-1 0-1,1 0 0,-2 0 0,1 1 1,-1-1-1,1 0 0,-1 1 0,0 0 0,0 0 1,0-1-1,-1 1 0,0 1 0,1-1 1,-1 0-1,0 1 0,-1 0 0,2 0 1,-5-2-14,-21-11 130,-1 1 0,-2 1 0,0 1 0,0 2 0,-1 0 0,-1 2 0,1 0 0,-34-2-130,66 10-8,-1-1 0,-1 1 0,2 0 0,-2 0 0,1 0 0,1 0 0,-2 1 0,1-1 0,1 0 0,-2 1 0,2-1 0,-1 1 0,0-1 0,0 1 0,1 0 0,-2 0 0,2 0 0,-1 0 0,0 0 1,1 0-1,0 0 0,-2 0 0,2 0 0,0 0 0,0 1 0,0-1 0,-1 0 0,1 1 0,1-1 0,-1 1 0,0-1 0,-1 2 8,-11 57-155,11-45 181,-9 60 217,-4-2 0,-5 0 0,-3 0 0,-4-2 1,-10 15-244,15-44 268,11-26-57,2 1 0,1 0 0,0 0 0,1 1 0,2 0 1,0 0-1,1 0 0,0 8-211,5-23 52,-1 0-1,0 0 1,1 0 0,-1 0-1,1 0 1,0 0 0,1 0 0,-1 0-1,0-1 1,2 1 0,-2-1-1,1 1 1,-1-1 0,2 1 0,-1-1-1,1 0 1,-1 0 0,1 1-1,-1-2 1,2 1 0,-2 0 0,2 0-1,-2-1 1,2 1 0,0-1-1,-2 0 1,2 0 0,-1 0 0,1 0-1,0-1 1,-1 1 0,1-1-1,2 1-51,282 53 432,-267-48-394,1 0-1,0-2 0,0 0 1,1-1-1,-1-1 0,1-1 1,-1 0-1,1-2 0,1 0 1,-2-1-1,1 0 0,-1-2 1,0 0-1,19-7-37,-37 10-158,1 0 0,-2-1 1,1 0-1,0 0 0,-1 0 0,1 0 0,0-1 1,-1 1-1,1-1 0,-2 1 0,1-1 0,1 0 1,-2 0-1,0 0 0,1-1 0,-1 1 0,1-3 158,3-16-400</inkml:trace>
  <inkml:trace contextRef="#ctx0" brushRef="#br0" timeOffset="25539.066">7699 2822 12288,'-8'-10'1483,"8"10"-1361,0 0 0,0 1 0,0-1 0,0 0 0,0 0-1,0 1 1,-1-1 0,1 0 0,0 1 0,0-1 0,0 0 0,0 0 0,-1 0 0,1 1 0,0-1-1,0 0 1,0 0 0,-1 0 0,1 0 0,0 1 0,0-1 0,-2 0 0,2 0 0,0 0 0,-1 0-1,1 0 1,0 0 0,0 0 0,-1 0 0,1 0 0,0 0 0,-1 0 0,1 0 0,0 0 0,-1 0-1,1 0 1,0 0 0,0 0 0,-2 0 0,2 0 0,0 0 0,0 0 0,-1-1-122,-39 107 261,-47 108-1509,84-203 975,7-16 280,15-19 387,70-118-917,-48 74 921,-28 45-403,0 0 0,3 1 0,0 0 1,1 1-1,16-13 5,-33 33 19,1 0 0,0 0 1,-1 0-1,1 0 1,1 0-1,-1 0 0,0 0 1,0 0-1,1 0 0,-1 1 1,0-1-1,0 0 0,0 1 1,1-1-1,-1 1 0,0-1 1,0 1-1,1 0 1,0-1-1,-1 1 0,0 0 1,1 0-1,0 0 0,-1 0 1,1 0-1,-1 0 0,0 0 1,1 0-1,0 1 0,-1-1 1,0 0-1,0 1 1,2-1-1,-2 1 0,0-1 1,0 1-1,1 0 0,-1-1 1,0 1-1,0 0 0,0 0 1,1-1-1,-2 1 0,1 0 1,0 0-1,0 0 1,-1 0-1,2 0 0,-1 0 1,-1 1-1,1-1 0,-1 0 1,0 0-1,1 1-19,24 67 188,-24-61-196,-1-1 1,2 0-1,0 1 0,0-1 1,0 0-1,1 0 0,1 0 1,-1 0-1,1 0 0,1-1 1,0 1-1,0-1 0,-1 0 0,2 0 1,1-1-1,-1 1 0,1-1 1,-1 0-1,1-1 0,1 1 1,4 1 7,-6-4 7,-1-1 0,1 0 0,0 0 1,0 0-1,0-1 0,0 0 0,1 0 1,-3 0-1,3 0 0,-1-1 0,0 0 1,0 0-1,0 0 0,-1 0 0,1-1 1,0 0-1,-1 0 0,0 0 0,1 0 1,-1-1-1,0 0 0,0 0 0,3-3-7,95-86 175,-2-47-154,-83 119-117,-16 31 246,-54 180 228,-50 100-2303,100-260-726,2-30 2470,0-1 0,0 1 1,0 0-1,0-1 1,0 1-1,0 0 0,2-1 1,-2 1-1,0 0 1,1-1-1,-1 1 1,0 0-1,1-1 0,-1 1 1,1-1-1,-1 1 1,2-1-1,-2 1 1,1-1-1,-1 1 0,1-1 1,-1 0-1,1 1 1,0-1-1,-1 0 0,2 0 1,-1 1-1,-1-1 1,1 0-1,0 0 1,-1 0-1,2 0 0,-1 0 1,-1 1-1,1-2 1,0 1-1,0 0 181,23-4-2501</inkml:trace>
  <inkml:trace contextRef="#ctx0" brushRef="#br0" timeOffset="26140.173">8662 2604 13312,'7'-4'5658,"4"12"-4079,-1-3-1600,1-1 0,0 0 0,0 0-1,0-1 1,0 0 0,0-1 0,1 0 0,-1-1 0,1 1 0,0-2 0,-1 1 0,2-1 0,-2-1 0,1 0 0,0 0 0,-1-1-1,1 0 1,-1-1 0,5-1 21,113-9-346,-124 14 325,1 1-1,-1 0 1,1 0-1,-1 1 1,0-1-1,0 1 1,0 0-1,0 0 1,-2 0-1,2 0 1,-1 1-1,0-1 0,-1 1 1,1 0-1,0 0 1,-2 0-1,1 1 1,-1-1-1,0 0 1,1 1-1,-1-1 1,0 1-1,-1 0 1,0 0-1,0-1 1,-1 1-1,0 0 1,0 0-1,0 0 1,0-1-1,-1 6 22,0 41 33,-4 0-1,-1-1 0,-4 1 0,-2-1 0,-14 32-32,21-67 10,-15 57-13,-6-1 1,-2-2-1,-5 0 0,-4-1 1,-2-2-1,-15 13 3,52-74 81,0-1 0,-1 0 0,1 0 0,-1 0 1,0-1-1,0 1 0,-1-1 0,1 1 0,-1-1 0,-1 0 0,2 0 0,-1 0 0,-1 0 0,0-1 0,0 1 1,0-1-1,1 0 0,-1 0 0,0-1 0,0 1 0,-1-1 0,1 0 0,0 0 0,-1 0 0,1-1 0,-1 1 1,1-1-1,-1 0 0,1-1 0,-1 1 0,1-1 0,-1 0 0,1 0 0,0 0 0,-1 0 0,1-1 0,0 0 1,0 0-1,-1-1-81,0 0-71,0-2 0,1 1 0,-1 0 0,1-1 0,0 0 1,1 0-1,0 0 0,0-1 0,1 1 0,-1-1 0,0 1 0,2-1 1,-1 0-1,0-3 71,11 3-2539,0 5 2016</inkml:trace>
  <inkml:trace contextRef="#ctx0" brushRef="#br0" timeOffset="26303.472">9554 3312 14208,'0'-31'5279,"-10"24"-4127,10 5-1792,0 2-1120,0 0-927,-3 0-193,3-5 1568,0 3 768</inkml:trace>
  <inkml:trace contextRef="#ctx0" brushRef="#br0" timeOffset="27774.423">10169 2752 7680,'-1'-1'133,"-1"0"0,0 0 0,1 0 0,-1 0 0,1 0 0,-1 0 0,1 0 0,0 0 0,0 0 0,-1-1 0,1 1 0,0 0 0,0-1 0,0 1 0,-1-1 0,2 1 0,-1-1 0,1 0 0,-1 1 0,1-1 0,0 1 0,0-1 0,-1 0 0,1 1 0,0-1 0,0 0 0,1 1 0,-1-1 0,0 0 0,1 1 0,-1-1 0,0 1 0,1-1 0,1 1 0,-2-1 0,1 1 0,0-1 0,0 1 0,0 0 0,1-1 0,-1 1 0,0 0 0,0 0 0,1-1 0,0 1 0,-1 0 0,0 0 0,2 1-133,4-3 89,1 1 1,0 0 0,-1 1 0,1-1-1,0 1 1,1 1 0,-2-1 0,2 1 0,-2 0-1,2 1 1,-2-1 0,1 1 0,0 1-1,0-1 1,0 1 0,-1 0 0,0 1 0,3 0-90,-1 0 51,-1 1 0,2 0 0,-2 0 0,0 1 0,0 0 0,0 0 0,-1 0 0,0 1 0,1 0 0,-2 0 0,0 1 0,0-1 0,-1 1 0,0 0 0,0 0 0,-1 0 0,0 1 0,0 0 0,-1-1 0,0 1 0,-1 0 1,0 0-1,-1 0 0,0 0 0,0 0 0,-1 1 0,0-1 0,-1 1-51,-4 4 7,0 0-1,0 0 1,-1 0 0,-1 0 0,0-1-1,-2 0 1,0-1 0,0 0 0,-2 0-1,-5 6-6,-5 4 34,14-13 8,-2-1 1,2 1-1,0 0 0,0 1 1,1 0-1,0 0 0,1 0 1,0 0-1,2 0 0,-1 1 1,1 0-1,0-1 0,1 1 0,0 0 1,1 9-43,1-16 40,1-1 0,1 1 0,-2-1 0,1 0 1,0 1-1,2-1 0,-2 0 0,0 1 0,1-1 1,0 0-1,0 0 0,-1 0 0,2 0 0,-1-1 0,1 1 1,-1 0-1,0-1 0,1 1 0,1-1 0,-2 0 0,0 0 1,1 0-1,1 0 0,-2 0 0,2 0 0,-2 0 1,2-1-1,-2 0 0,2 1 0,0-1 0,-2 0 0,2 0 1,-2 0-1,2-1-40,108-14 1007,-81 8-941,-1 0-1,-1-2 1,1-1-1,-2-1 1,0-1-1,0-1 1,-2-1 0,0 0-1,-1-2 1,-1-1-1,-1 0 1,-1-1-1,0-1 1,-1-1 0,-3-1-1,1 0 1,-1-2-66,0-9-66,-2-1 1,-2 1 0,-2-2-1,4-19 66,34-68-165,-45 109 114,-5 11 47,0 0 0,0 0 0,0 0 0,1 0-1,-1 0 1,0 0 0,1 0 0,-1 0 0,1 0 0,-1 1 0,2-1 0,-2 0-1,1 0 1,-1 0 0,1 1 0,0-1 0,-1 0 0,1 1 0,1-1 0,-1 0-1,0 1 1,-1-1 0,1 1 0,1-1 0,-1 1 0,0 0 0,0-1 0,0 1-1,2 0 5,171-12 950,111-4-785,-202 6-570,-83 10 311,0 0 0,0-1-1,0 1 1,-1 0 0,1 0 0,0 0 0,0 0 0,0-1 0,0 1 0,0 0 0,0 0 0,0 0 0,0 0 0,0-1 0,0 1 0,0 0 0,0 0 0,0 0 0,0-1-1,0 1 1,0 0 0,0 0 0,0 0 0,0-1 0,0 1 0,0 0 0,0 0 0,0 0 0,0 0 0,0-1 0,1 1 0,-1 0 0,0 0 0,0 0 0,0 0-1,0 0 95,-29-1-2994,29 1 2948,-35 1-1474,-6 5 726</inkml:trace>
  <inkml:trace contextRef="#ctx0" brushRef="#br0" timeOffset="28017.59">10747 2812 12288,'0'0'105,"0"0"1,0 0-1,0 1 1,0-1-1,0 0 0,0 0 1,0 0-1,0 1 1,0-1-1,0 0 1,0 0-1,0 0 1,0 1-1,0-1 1,0 0-1,0 0 1,0 0-1,-2 1 1,2-1-1,0 0 1,0 0-1,0 0 0,0 1 1,0-1-1,0 0 1,0 0-1,-1 0 1,1 0-1,0 0 1,0 1-1,0-1 1,0 0-1,-1 0 1,1 0-1,0 0 1,0 0-1,0 0 1,-1 0-1,1 0 0,0 0 1,0 0-1,0 0 1,-1 0-1,1 0 1,0 0-1,0 0 1,0 0-1,-2 0 1,2 0-1,0 0 1,0 0-1,0 0 1,-1 0-1,1 0-105,7 21 96,-59 76-196,35-72 184,-30 54-192,5 1 0,4 2 0,-10 43 108,15-42-1110,-20 34-6826,23-74 5003</inkml:trace>
  <inkml:trace contextRef="#ctx0" brushRef="#br0" timeOffset="28857.259">5567 3341 10624,'0'-2'432,"-1"1"-341,1 1 0,-1 0 0,1-1-1,-1 1 1,1-1 0,0 0 0,-1 1 0,1-1 0,0 1 0,0-1-1,-2 0 1,2 1 0,0-1 0,0 1 0,0-1 0,0 0 0,0 1-1,-1-1 1,1 0 0,1 1 0,-1-1 0,0 0 0,0 1 0,0-1-1,0 0 1,0 1 0,0-1 0,2 1 0,-2-1 0,0 0 0,1 1-1,-1-1 1,0 1 0,1-1 0,-1 1 0,1-1 0,-1 1 0,1-1-1,-1 1 1,2-1 0,-2 1 0,1 0 0,-1-1 0,1 1 0,-1 0-1,1-1 1,1 1 0,-2 0 0,1 0 0,-1 0 0,1 0 0,0 0 0,0-1-91,1 2-14,-1-1 0,1 0 0,0 1 0,-1-1 0,1 1 0,-1 0 0,1-1 0,-1 1 0,1 0 0,0 0 0,-1 0 0,0 0 0,0 0 0,0 0 0,1 0 0,-1 0 0,0 0 0,0 0 0,-1 0 0,1 1 0,1-1 0,-2 0 1,1 1-1,-1-1 0,1 0 0,-1 1 0,0-1 0,0 1 0,1-1 0,-1 0 0,0 1 0,0-1 0,-1 2 14,-10 52-132,8-43 58,-12 41-47,-3-1 0,-3-1 0,-17 29 121,20-44 816,37-45 320,15-20-1097,3 3 0,0 0 0,2 2 1,1 1-1,1 2 0,41-16-39,-68 33 36,-2 0 1,0 1-1,1 1 1,1 0-1,-1 0 1,0 1-1,0 0 1,14 1-37,-22 0-141,-2 0-1,2 0 1,0 1 0,0-1 0,-1 1 0,1 0 0,-2 0-1,2 0 1,-1 1 0,1-1 0,-2 1 0,1 0-1,0 0 1,-1 0 0,1 0 0,0 1 0,-1-1 0,1 1-1,-2-1 1,1 1 0,0 0 0,0 0 0,-1 0-1,1 0 1,-1 1 0,-1-1 0,2 2 141,-4 31-4891,-15-19 3889</inkml:trace>
  <inkml:trace contextRef="#ctx0" brushRef="#br0" timeOffset="29036.695">5554 3694 11136,'5'-7'4128,"14"14"-3200,13 5-353,-10-1-383,11 2-224,7 8 0,21-2-1247,8 1-577,9-3 960,5-11 416,1-6 384</inkml:trace>
  <inkml:trace contextRef="#ctx0" brushRef="#br0" timeOffset="32153.566">3952 2725 9216,'-14'-85'4842,"27"56"-3215,-41 51-1408,-231 207-1179,-257 176 1930,514-404-940,-1 0 0,1 1 0,-1-1-1,1 1 1,1-1 0,-2 1 0,1 0-1,-1-1 1,2 1 0,-1 0 0,0 0 0,1 0-1,0 0 1,0 1 0,0-1 0,-1 0 0,1 0-1,0 1 1,1-1 0,-1 0 0,1 1 0,0-1-1,-2 1 1,2-1 0,0 1 0,0-1-1,2 0 1,-2 1 0,1-1 0,-1 0 0,1 1-1,0-1 1,-1 0 0,2 1 0,-1-1 0,1 0-1,-1 0 1,1 0 0,0 0 0,-1 0-1,3 1-29,16 6 151,-1-1-1,1-1 0,0 0 0,1-1 0,0-1 1,1 0-1,6 0-150,-20-4 15,212 39 101,173 37-237,-356-67 66,-12-5-499,1 1 1,0 2-1,-2 0 0,1 1 1,-2 0-1,0 2 0,12 8 554,-8 4-1125,-15 4 528</inkml:trace>
  <inkml:trace contextRef="#ctx0" brushRef="#br0" timeOffset="32931.246">6180 2664 7808,'-7'-4'3441,"13"23"-2274,-4-1-1166,2 1 0,1-1 0,1 0 0,0 0-1,1 0 1,2-1 0,0 1 0,2-2 0,0 1 0,1-1 0,4 4-1,-11-15-8,-1-2 61,1 0-1,-1 0 1,1 1-1,-2 0 0,1-1 1,0 1-1,-2 0 1,2 1-1,-2-1 1,1 0-1,-1 1 1,1-1-1,-2 1 0,1 0 1,0-1-1,-1 1 1,-1 0-1,1 0 1,-1 0-1,0-1 1,0 1-1,0 0 0,-1 0 1,0 0-1,-1-1 1,1 1-1,-1 1-52,-28 41 395,-1-2 0,-5-1-1,0-1 1,-28 22-395,-29 28-4485,80-82 3893</inkml:trace>
  <inkml:trace contextRef="#ctx0" brushRef="#br0" timeOffset="35130.443">9815 2601 3968,'41'-45'3315,"-7"16"-2070,11-37-232,-41 59-938,-4 6 72,1 0 0,0-1 1,0 1-1,-1 0 1,1-1-1,-1 1 0,2-1 1,-2 1-1,1-1 0,-1 1 1,0-1-1,0 1 1,0-1-1,0 1 0,0-1 1,0 1-1,0-1 0,0 1 1,-1-1-1,1 1 1,-2-1-1,2 1 0,-1-1 1,1 1-1,-1 0 0,0-1 1,0 1-1,1 0 1,-2 0-1,0-1-147,-16 29 336,-19 87-315,-40 170 2064,66-239-1887,3-1 0,3 1 0,1 0-1,4 43-197,0-67 4,1-6-15,-1-1 0,-1 1 0,0-1 0,0 1 0,-3-1 0,0 0 0,-1 0 0,1 0 0,-3 0 0,1-1 0,-1 0 0,-2 0 0,1 0 0,-1-1 0,-2 0 0,2 0 0,-13 9 11,-157 85-165,181-106 182,-2 0 0,1 0 0,-1 0 0,0 0 0,1 0 0,-1 0 0,1 0 0,-1 0 0,2 0 0,-2 0 0,0 0 0,1 0 0,-1 0 0,1 0 0,-1 0 0,0 0 0,1 1 0,-1-1 1,1 0-1,-1 0 0,0 0 0,2 1 0,-2-1 0,0 0 0,1 1 0,-1-1 0,0 0 0,0 0 0,1 1 0,-1-1 0,0 0 0,0 1 0,0-1 0,1 1 0,-1-1 0,0 0 0,0 1 0,0-1 0,0 1 0,0-1 0,0 0 0,0 1 0,0-1 0,0 1 0,0-1 0,0 0 0,0 1 0,0-1 0,0 1 0,0-1 0,0 1 0,0-1 0,0 0 0,-1 1 0,1-1 0,0 0 0,0 1 0,0-1 0,-1 0 0,1 1 0,0-1 0,-1 0 0,1 1 0,0-1 0,0 0 0,-2 0 0,2 1 0,-1-1-17,11 1-6,0 1 0,-1 0 0,1 0 0,0 1 0,0-1 0,-2 2 0,1-1 0,-1 1 0,1 1 0,-1-1 0,1 1 0,-2 0 0,1 0 0,-1 1 0,0 0 0,-1 0 0,1 0 0,-1 1 0,0 0 0,-1 0 0,0 0 0,-1 0 0,0 1 6,-4 117-528,-12 181 1546,12-296-1144,0-1 1,0 1-1,1-1 0,2 1 0,-2-1 0,1 0 0,2 1 0,-1-1 0,1 0 0,1-1 0,0 1 0,1-1 0,3 4 126,-8-11-236,1 0-1,-1 1 0,2-1 1,-1 0-1,1 0 1,-1 0-1,1 0 0,-1 0 1,1-1-1,-1 1 1,0 0-1,1-1 0,-1 0 1,1 1-1,-1-1 1,1 0-1,0 0 0,0 0 1,-1 0-1,1-1 1,-1 1-1,0-1 0,1 1 1,-1-1-1,1 0 1,-1 1-1,1-1 0,-1 0 1,1 0-1,-1-1 1,-1 1-1,2 0 0,0-2 237,39-29-1082</inkml:trace>
  <inkml:trace contextRef="#ctx0" brushRef="#br0" timeOffset="35987.586">11505 2581 6784,'0'-2'97,"1"1"0,0 0 0,0-1 0,1 1 1,-2 0-1,1 0 0,0 0 0,0-1 0,2 1 0,-2 0 0,0 1 1,0-1-1,1 0 0,0 0 0,-1 0 0,0 1 0,2-1 0,-2 1 1,2-1-1,-2 1 0,0-1 0,1 1 0,0 0 0,0 0 1,-1 0-1,2 0 0,-2 0 0,1 0 0,0 0 0,0 0 0,-1 1 1,2-1-1,-2 0 0,1 1 0,0-1 0,0 1 0,1 0-97,6 2 166,-4-3-109,0 0 0,0 1 0,-1-1 0,0 1 0,1 0 0,-1 0 0,1 0 0,-1 1 0,0-1 0,0 1 0,1 0 0,-1 0 0,-1 0 0,1 0 0,0 1 0,-1-1 0,0 1 0,0 0 0,0 0 0,1 0 0,-2 0 0,0 0 0,1 0 0,-1 0 0,-1 1 0,2-1 0,-2 1 0,0-1 0,1 1 0,-1 0 0,0 0 0,0 1-57,-6 11 118,2-1 1,-3 1 0,0-1-1,-2 0 1,1-1 0,-2 1-1,0-1 1,-2 1-119,-82 105 998,-38 66 95,107-126-738,24-58-334,-1 0 0,1 0 0,0 0 1,-2 0-1,2 0 0,0 0 0,0 0 1,0 0-1,2 1 0,-2-1 0,0 0 0,1 0 1,-1 0-1,1 0 0,0 0 0,0-1 0,1 1 1,-1 0-1,0 0 0,0 0 0,1-1 1,-1 1-1,1-1 0,-1 1 0,2-1 0,-2 1 1,2-1-1,-1 1-21,4-1 30,0 0 0,0 0 0,2-1 0,-2 0 0,0 0 0,0 0 0,1 0 0,-1-1 0,0 0 0,1 0 0,-1 0 0,6-2-30,1 0-88,14-3-136,-24 5 199,-1-1 1,0 1 0,1 0 0,-1 0-1,1 0 1,-1 0 0,1 0 0,0 1-1,0-1 1,-1 1 0,1-1 0,0 1-1,0 0 1,-1 0 0,1 0 0,0 0-1,0 0 1,-1 0 0,1 1 0,0-1-1,0 1 1,-1 0 0,1-1 0,-1 1-1,0 0 1,1 0 0,-1 0 0,1 1-1,-1-1 1,1 0 0,-1 1 0,-1-1-1,2 1 1,-1 0 0,-1-1 0,1 1-1,0 0 1,-1 0 0,1 0 0,-1 0-1,0 0 1,1 2 24,1 11-21,-1-1 1,1 1-1,-3 0 0,0-1 0,0 1 0,-4 14 21,0-1 40,-33 186 1064,31-199-1041,-1-1 0,0 0 0,0-1 1,-2 1-1,-1-1 0,1-1 0,-1 1 0,-2-2 1,1 1-1,-1-1 0,-2 0 0,1-1 0,-2 0 1,0-1-1,1-1 0,-2 0 0,0 0 0,0-1 1,-1-1-1,-6 2-63,-60 19-1543,-50-2-5314,42-20 3956</inkml:trace>
  <inkml:trace contextRef="#ctx0" brushRef="#br0" timeOffset="37132.689">4233 316 9088,'-7'-85'4757,"9"68"-4388,0 14-323,-1 0 1,-1 0-1,1 0 1,-1-1-1,0 1 1,1 0-1,-1 0 1,-1-1-1,1 1 1,-1 0-1,1 0 0,-1 0 1,-1 0-1,1-1 1,0 1-1,0 0 1,-2 1-1,1-3-46,1 5 0,-1-1 0,1 1 0,1 0 0,-1-1 0,0 1 0,-1 0-1,1 0 1,0-1 0,0 1 0,0 0 0,1 0 0,-2 0 0,1 0 0,0 0 0,0 0 0,0 0-1,-1 1 1,1-1 0,0 0 0,1 0 0,-1 1 0,-1-1 0,1 1 0,0-1 0,0 1-1,1-1 1,-1 1 0,-1-1 0,2 1 0,-1-1 0,0 1 0,1 0 0,-1 0 0,1-1-1,-2 1 1,2 0 0,-1 0 0,1-1 0,0 1 0,-1 0 0,1 0 0,0 0 0,-4 3-22,-34 36-93,4 1 0,1 1 1,4 2-1,1 0 0,2 2 1,3 1 114,-4 8-102,4 0 1,2 1 0,-9 51 101,29-101 10,-2 0-1,2 0 1,0 0 0,0 0 0,1 0 0,0 0 0,0 0 0,0 0 0,1 0 0,0 0 0,0 0 0,2 0 0,-2 0 0,1 0 0,1-1 0,0 1 0,0-1-1,0 1 1,2-1 0,-1 0 0,0 0 0,2 0-10,71 43 451,-65-42-435,-1 0-1,1 1 1,-1 0 0,-1 0-1,1 1 1,-1 0 0,-2 0 0,2 1-1,0 3-15,-3-1-19,-1 1-1,0-1 1,-1 1-1,0 0 0,-1 1 1,-1-1-1,0 1 1,-2-1-1,0 1 1,0 0-1,-1-1 1,-1 1-1,0 0 0,-1-1 1,-1 1-1,-1-1 1,0 0-1,-1 1 1,0-2-1,-1 1 1,-2 0-1,1-1 0,0 0 1,-2-1-1,1 1 1,-2-1-1,-6 4 20,6-3 54,0-1 1,-1 0-1,-1 0 0,1-1 0,-1-1 0,-1 0 0,-1 0 0,1-1 1,-1 0-1,0-1 0,-1 0 0,0-1 0,-5 1-54,-7-12 1334,22 28-961,55 334-1082,-49-345 548,0 0 1,2 0-1,0-1 1,1 1-1,0-1 1,1 0-1,0 0 1,1 0-1,0 0 1,1-1-1,0 1 1,1-2-1,0 1 1,1-1-1,-1 0 1,2 0-1,0-1 1,1 0-1,-1 0 1,1-1-1,1 0 1,1 0 160,41 5-293</inkml:trace>
  <inkml:trace contextRef="#ctx0" brushRef="#br0" timeOffset="38075.797">5716 528 2816,'0'-3'158,"2"0"-1,-1 0 1,0 0 0,0 1-1,0-1 1,2 0-1,-2 1 1,2-1 0,-1 0-1,0 1 1,1 0 0,-1-1-1,1 1 1,-1 0 0,1 0-1,0 0 1,0 1 0,0-1-1,0 0 1,1 1 0,-1 0-1,1 0 1,-2-1-1,2 2 1,2-2-158,219-62 2827,-12 6-379,-212 57-2428,1 0 0,-1 1 1,-1-1-1,1 1 0,0 0 1,1-1-1,-1 1 0,0 0 1,0-1-1,0 1 0,1 0 0,-1 0 1,-1 0-1,1 0 0,0 0 1,1 0-1,-1 0 0,0 0 1,0 0-1,0 0 0,1 0 1,-1 1-1,0-1 0,0 0 1,1 1-1,-2-1 0,1 1 1,0-1-1,0 1 0,0-1 1,-1 1-1,2 0 0,-1-1 1,-1 1-1,1 0 0,0-1 1,-1 1-1,2 0 0,-2 0 0,1 0 1,-1 0-1,0-1 0,1 1 1,-1 0-1,0 0 0,1 0 1,-1 0-1,0 0 0,0 0 1,0 0-1,0 0 0,0 0 1,0 0-1,0 0 0,0 0 1,-1 0-1,1-1 0,0 2-20,-54 141 699,-43 172-608,88-291-84,2 1 0,2 0 0,0 0 0,3 0 0,-1 0 0,3 16-7,22 18 192,-19-58-185,-2-1 0,1 0-1,1 0 1,-1 0 0,1 0-1,-1 0 1,-1 0 0,2 0 0,-1-1-1,0 1 1,1-1 0,-2 1-1,2-1 1,-1 0 0,-1 1 0,2-1-1,-1 0 1,-1 0 0,2 0-1,-2 0 1,1-1 0,0 1 0,-1 0-1,0 0 1,2-1 0,-2 1-1,0-1 1,0 1 0,0-1 0,-1 0-1,2 1-6,1-4-469,-15 21 170,-10 38 246,4 0-1,1 1 0,-6 53 54,2-13 49,10-42 105,6-27-21,0-1 1,-2 1-1,-2-1 1,-1 0-1,-1 0 1,-13 21-134,24-44-26,-1 0 0,1-1 1,-1 1-1,-1 0 0,2 0 0,-1-1 1,0 1-1,0-1 0,-1 1 0,1-1 1,0 1-1,0-1 0,-2 1 0,2-1 1,0 0-1,-2 0 0,2 0 1,-1 0-1,1 0 0,-2 0 0,1 0 1,1 0-1,-2 0 0,1-1 0,-1 1 1,2-1-1,-1 0 0,-1 1 0,1-1 1,-1 0-1,1 0 0,1 0 0,-2 0 1,1 0-1,-1 0 0,1-1 0,1 1 1,-2-1-1,1 1 0,-1-1 0,2 0 1,-1 0-1,-1 1 0,2-1 0,-2 0 1,2-1-1,-1 1 0,1 0 1,-1 0-1,0 0 0,1-1 0,-2-1 26,-5-10-218</inkml:trace>
  <inkml:trace contextRef="#ctx0" brushRef="#br0" timeOffset="38887.367">4510 511 10624,'-1'0'129,"0"0"1,0-1 0,-1 1 0,1 0-1,1 0 1,-1 0 0,0 0-1,0 0 1,-1 0 0,1 0 0,0 0-1,0 0 1,-1 0 0,1 0-1,0 0 1,0 1 0,1-1 0,-1 0-1,-1 1 1,1-1 0,0 1-1,0-1 1,1 1 0,-2-1-1,1 1 1,1-1 0,-1 1 0,0 0-1,1-1 1,-1 1 0,-1 0-1,2 0 1,0-1 0,-1 1 0,1 0-1,-1 0 1,1 0 0,0 0-1,-1 0 1,1 0-130,-9 11 140,-77 55 611,-154 86 646,123-81-1668,-84 68 271,-79 82-38,253-202 35,-28 18 34,3 3 1,2 1-1,-27 32-31,72-71 9,0 1 0,1 0 0,1 0 0,-2 0 0,1 0 0,2 1 0,-2-1 0,2 1 0,-1 0 0,1-1 0,-1 1 0,1 0 0,1 0-1,0 0 1,-1 0 0,2 1 0,-1-1 0,1 0 0,0 0 0,0 0 0,1 1 0,1-1 0,-1 0 0,0 0 0,0 0 0,2 0 0,-1 0 0,3 4-9,2-3 82,2 0 0,-1 0 0,2 0 1,-1-1-1,0 0 0,1 0 0,1-1 1,-1 0-1,1 0 0,0-1 0,0 0 1,0-1-1,0 0 0,0 0 0,0-1 0,1 0 1,6-1-83,-12 1 31,135 10 1434,113-5-1465,67 5 146,-299-9-262,0 0 0,-2 1 0,2 1 0,-1 0 0,0 1 0,12 6 116,13 12-2872,-8 9-3779,-26-16 1286,-7-8 1920</inkml:trace>
  <inkml:trace contextRef="#ctx0" brushRef="#br0" timeOffset="39578.457">5954 383 3840,'-8'-4'518,"5"4"-291,2-1 1,0 1-1,0-1 1,0 1-1,-1-1 1,1 1-1,-1-1 1,0 1-1,1-1 1,0 0-1,1 0 1,-1 0 0,0 1-1,-1-1 1,1 0-1,0 0 1,1 0-1,-1 0 1,-1 0-1,2 0 1,-1-1-1,1 1 1,-1 0-1,1 0 1,0 0 0,-1 0-1,1-1 1,0 1-1,0 0 1,0 0-1,0-1 1,0 1-1,0 0 1,0 0-1,1-1 1,-1 0-228,1 2 69,0 0 0,1-1 0,-1 1 0,0 0 1,0 0-1,1 0 0,-1 0 0,0 0 0,0 1 0,0-1 0,1 0 1,-1 0-1,0 1 0,0-1 0,1 0 0,-1 1 0,0-1 0,0 1 0,-1-1 1,1 1-1,1-1 0,-1 1 0,-1 0 0,1-1 0,0 1 0,-1 0 1,1 0-1,1 0 0,-2-1 0,1 1 0,-1 0 0,1 0 0,-1 0 0,0 0 1,1 0-1,-1 0 0,0 0 0,0 0-69,5 4 125,42 66 563,126 186-421,-167-248-157,0 0 1,-1 1 0,0-1 0,-1 1 0,-1-1 0,0 1 0,-1 0 0,1 0 0,-2 0 0,0 0 0,-1 0 0,0 0 0,-1 0 0,0 1-1,-3 7-110,-12 27 125,-1-1-1,-4-1 1,-1 0-1,-2-1 1,-3-1-1,-30 35-124,-114 99 327,122-130-671,3 1 1,2 2-1,-13 20 344,55-65-98,0 0-100,-2 0 1,1 1-1,1-1 1,0 1-1,0-1 1,0 1-1,1 0 1,-2 0-1,2 0 1,0-1-1,1 1 1,-1 0-1,1 0 1,0 0-1,0 0 1,0 0-1,0 3 198,12 5-458</inkml:trace>
  <inkml:trace contextRef="#ctx0" brushRef="#br0" timeOffset="40730.76">10299 364 6144,'-5'-41'3293,"-15"-30"-1957,17 66-1254,0-1 1,-2 1-1,2-1 0,-2 1 1,1 0-1,-1 0 1,-1 1-1,1-1 0,-1 1 1,0 0-1,0 0 0,0 1 1,0-1-1,0 1 1,-2 0-1,1 1 0,1-1 1,-1 1-1,-1 0 0,1 1 1,0-1-1,-2 1 0,2 1 1,-1-1-1,1 1 1,-2 0-1,-5 1-82,-6 3 3,0 2 0,0 0 0,1 1 0,-1 0 0,2 1 0,-1 1 0,2 1 0,0 0 0,0 1 0,1 0 0,0 1-1,2 0 1,0 1 0,1 0 0,-1 1 0,3 1 0,0-1 0,-3 8-3,-35 45 61,4 2-1,3 2 1,-25 64-61,64-127 83,-1 0 0,0 0 0,2 0 1,-1 0-1,1 0 0,1 1 0,-1-1 1,1 1-1,1-1 0,0 0 0,1 1 1,1-1-1,-1 1 0,1-1 0,1 0 1,-1 0-1,2 0 0,2 6-83,59 67 987,-64-77-942,0 0 0,0 1 1,1-1-1,-1 0 0,-1 1 0,0-1 1,0 0-1,0 1 0,-1-1 1,1 0-1,-2 1 0,1-1 0,0 0 1,0 0-1,-2 0 0,1 0 0,-1 0 1,1 0-1,-1 0 0,-1 3-45,-5 6 103,-23 43 198,12-23 49,1 0 0,2 1 0,2 1 0,-8 31-350,17 8-182,6-72 120,0 0-1,1 1 0,-1-1 1,0 1-1,2-1 0,-2 0 1,1 1-1,0-1 1,0 0-1,1 0 0,-1 0 1,0 0-1,0 1 0,2-1 1,-2-1-1,1 1 0,-1 0 1,2 0-1,-1-1 0,1 1 1,-2-1-1,1 1 0,1-1 1,-1 0-1,2 0 0,-2 1 1,1-2-1,1 2 63,20 0-197,-23-2 199,0 0-1,2 0 1,-2 0 0,2 0 0,-2 0 0,1 0 0,-1 0-1,2 0 1,-2 1 0,2-1 0,-2 0 0,0 1 0,1 0-1,0-1 1,-1 1 0,1 0 0,-1-1 0,1 1-1,-1 0 1,0 0 0,2 0 0,-2 0 0,0 0 0,0 0-1,-1 1 1,1-1 0,1 0 0,-1 0 0,-1 1 0,1-1-1,0 0 1,-1 1 0,2-1 0,-2 1 0,0-1 0,0 1-1,1-1 1,-1 2-2,-9 90 432,-91 317-2112,98-403 1431,1 1-1,1-1 0,-2 0 0,2 0 1,0 1-1,2-1 0,-1 0 1,0 1-1,1-1 0,0 0 1,1 2 249,22 17-592</inkml:trace>
  <inkml:trace contextRef="#ctx0" brushRef="#br0" timeOffset="41435.78">11113 621 11648,'15'-45'3733,"27"18"-1440,-31 21-2309,-1 1 0,1 0-1,0 0 1,0 1 0,1 0 0,-1 0-1,1 1 1,1 1 0,-1 0-1,0 0 1,0 1 0,0 0 0,1 0-1,-1 1 1,0 1 0,1 0 0,0 0-1,-1 1 1,0 0 0,3 2 16,-10-3-104,21 5 7,0 0 0,0 2 0,-2 0 0,1 2 0,-1 0 0,-1 1 0,0 1 0,4 3 97,-22-11 73,-1-1-1,-1 0 1,1 1 0,0 0 0,-1 0 0,1 0 0,-2 0-1,1 0 1,1 0 0,-3 1 0,1-1 0,1 1 0,-2-1-1,0 1 1,0-1 0,1 1 0,-2 0 0,0 0 0,0-1-1,0 1 1,0 0 0,-2 0 0,1 4-73,-51 107 196,28-75-233,-131 322 48,165-373-251,0 1 0,1 0 0,0 1 0,0 0 0,1 0 0,0 1 0,7-2 240,-17 8 31,1 1 1,-1-1-1,0 1 0,1-1 0,-1 1 0,2 0 1,-2 0-1,1 0 0,-1 0 0,1 0 0,-1 1 1,2-1-1,-2 1 0,1-1 0,-1 1 0,1 0 1,-1 0-1,0 0 0,1 0 0,-2 0 0,2 0 1,-1 0-1,0 1 0,0-1 0,0 1 0,-1-1 1,2 1-1,-2 0 0,0-1 0,2 1 0,-2 0 1,0 0-1,0 0 0,1 0 0,-1 2-31,21 77 828,-28-9-672,3-59-622,0-1-1,-1 0 1,-1 0 0,-1 0-1,0-1 1,0 1 0,-2-1-1,0-1 1,0 1 0,-1-1 0,-1 0-1,-6 5 467,-33 20-730</inkml:trace>
  <inkml:trace contextRef="#ctx0" brushRef="#br0" timeOffset="48834.492">1460 1835 4736,'-5'-6'241,"1"0"0,2 0 0,-2 0 0,2 0 0,-1 0 0,1 0 0,1-1 0,-2 1 0,3-1 0,-1 1 0,1-1 0,0 0 0,0 1 0,1-1 0,-1 1 0,3-2-241,9-17 103,3 1 1,-1-1-1,3 2 0,2 0 1,-1 0-1,3 2 0,-1 0 1,4 1-1,-1 1 1,1 0-1,2 2 0,1 0 1,15-7-104,77-38 2922,-118 62-2901,-1 0 0,1-1 0,1 1 0,-1 0 0,-1 0-1,1 0 1,0 0 0,0 0 0,1 1 0,-2-1 0,1 0 0,0 0-1,0 0 1,-1 1 0,1-1 0,1 0 0,-2 1 0,1-1 0,0 1 0,-1-1-1,1 1 1,1-1 0,-2 1 0,1-1 0,-1 1 0,1-1 0,-1 1-1,1 0 1,-1-1 0,0 1 0,1 0 0,-1-1 0,0 1 0,2 0-1,-2 0 1,0-1 0,0 1 0,0 0 0,0 0 0,0 0 0,0-1-1,0 1 1,0 0 0,0 0 0,0 0 0,0-1 0,0 1 0,-2 0-1,2 0 1,0-1 0,0 1 0,-1 0 0,1-1 0,-1 1 0,1 0 0,0-1-1,-1 1 1,1 0 0,-1-1 0,-1 1 0,2-1 0,-1 1 0,1-1-1,-1 0 1,0 1 0,1-1 0,-2 1 0,1-1-21,-34 46 181,18-26-185,1 0 0,1 1 0,1 1 0,1-1 0,2 2 0,0-1 0,3 1 0,-1 2 4,7-10 3,-1 0 0,1 0-1,1 0 1,1 0 0,1 0-1,0-1 1,2 1 0,-1 0-1,2 1-2,-3-12 19,1 0 0,0 1-1,0-1 1,1 0 0,-1 0-1,0 1 1,1-2 0,1 1-1,-2 0 1,2 0 0,-1-1-1,1 0 1,0 1 0,1-1-1,-2 0 1,2-1 0,0 1-1,0-1 1,0 1 0,0-1-1,-1 0 1,1-1 0,0 1-1,1-1 1,-1 0 0,1 0-1,-1 0 1,1 0 0,-1-1-1,1 0 1,3 0-19,19-2 0,0-1 1,1-1-1,-2-1 1,1-1-1,0-1 1,21-9-1,-5 3-232,266-79-6152,-244 71 5456</inkml:trace>
  <inkml:trace contextRef="#ctx0" brushRef="#br0" timeOffset="88752.987">1445 980 6400,'-47'-41'2906,"42"32"-2574,2 4-251,1 1 1,-1 0 0,1-1 0,0 1-1,-2 0 1,0 0 0,2 0 0,-3 0-1,1 1 1,1-1 0,-2 1-1,1 0 1,-1 0 0,0 0 0,-1-1-82,-18-3 1,1 1 1,-2 0-1,1 1 1,-1 1-1,1 1 1,-2 1 0,2 1-1,-2 1 1,2 0-1,-2 2 1,2 0-1,-1 1 1,1 1-1,0 1 1,-1 1 0,-9 4-2,-21 8-21,1 1-1,1 2 1,1 2 0,2 2 0,1 2 0,-21 16 21,24-17 52,1 2-1,1 2 0,3 1 0,2 2 0,0 1 1,3 1-1,1 1 0,3 2 0,2 1 0,-18 31-51,29-28 29,1 2 0,4-1 0,2 2 0,2-1 0,3 1 0,2 1 0,1-1 0,4 0 0,6 34-29,5 7 14,6-1-1,4-1 0,5 0 1,26 53-14,8 6 243,7-3-1,59 84-242,-108-195 25,11 18 256,2-1 1,3-2-1,21 21-281,-43-53 116,0 0 0,1-1 0,0 0 0,2 0-1,-1-1 1,1-1 0,1 0 0,0-1 0,0 0 0,1-1-1,0-1 1,1 0 0,-1-1 0,3 0-116,8-2 85,1-1 0,0 0 0,-1-2 0,2-1 0,-1-1 0,-1 0 0,1-2 0,-1-1 0,1-1 0,-1-1 0,-2-1 0,1-1 0,0 0 0,-1-2 0,21-12-85,0 0 68,-2-2 0,-1-2 0,-3-1 0,1-2 0,-3-1 0,-1-1 1,-3-2-1,-1-1 0,3-8-68,0-2 92,-4-1 0,-3-2-1,-2 0 1,-2-1 0,-3-2 0,-3 0 0,-2 0 0,-4-2-1,0-9-91,2-32 2,-5-1 0,-5 1-1,-6-1 1,-5 0-1,-4 0 1,-5 0-1,-23-63-1,26 108 65,-3 1-1,-2 0 1,-4 1 0,-2 0-1,-2 1 1,-3 2-1,-2 0 1,-3 1-1,-36-37-64,61 74-29,3 0-1,-3 0 1,0 1-1,1 0 0,-1 0 1,-1 0-1,0 1 1,0 0-1,0 0 0,-1 1 1,1 0-1,-2 0 1,2 0-1,-2 1 0,0 0 1,1 1-1,0-1 1,-2 2-1,1-1 0,0 1 1,0 0-1,-1 1 0,2 0 1,-1 0-1,0 1 1,-1 0-1,1 1 0,1-1 1,-7 3 29,-104 60-811,-14 43 294,-19 20 224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17:38.032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70 305 6400,'-68'-36'7349,"68"35"-7326,0 1 1,-1-1-1,1 0 1,0 0-1,0 0 0,0 1 1,0-1-1,-1 0 1,1 0-1,0 0 0,1 0 1,-1 0-1,0 1 1,0-1-1,0 0 0,0 0 1,1 0-1,-1 1 1,0-1-1,1 0 0,-1 0 1,1 1-1,-1-1 1,1 0-1,-1 1 0,1-1 1,-1 0-1,1 1 1,0-1-1,-1 1 0,1-1 1,0 1-1,-1-1 1,1 1-1,0-1 0,0 1 1,-1 0-1,1 0 1,0-1-1,0 1 0,0 0 1,0 0-1,-1 0 0,1 0 1,0 0-1,0 0 1,0 0-1,0 0 0,0 0 1,-1 0-1,1 0 1,0 1-24,2-2 74,114-49 758,-6 13-464,142-57-224,-150 34 330,-102 60-453,0 0 0,1 0 0,-1 0 0,1 0 0,-1 0 0,0 1 0,1-1 0,-1 0 0,0 1 0,1-1-1,-1 1 1,0 0 0,1-1 0,-1 1 0,0 0 0,0 0 0,0-1 0,0 1 0,0 0 0,0 0 0,0 0 0,0 0 0,0 1 0,0-1 0,-1 0-1,1 0 1,0 0 0,-1 1 0,1-1 0,-1 0 0,1 1 0,-1-1 0,0 1 0,0-1 0,1 0 0,-1 1 0,0-1 0,0 1-21,2 4 9,85 265 141,-58-180-748,-3 1 1,-2 16 597,-24-53-4410,-4-41 3818</inkml:trace>
  <inkml:trace contextRef="#ctx0" brushRef="#br0" timeOffset="527.09">175 413 10624,'-8'-20'5509,"-3"53"-5801,0 28 195,18-29 306,2-1 0,0 0 0,2 0 1,2-1-1,1 1-209,14 35 377,46 131-553,-63-160-2885,-10-34 1899</inkml:trace>
  <inkml:trace contextRef="#ctx0" brushRef="#br0" timeOffset="822.188">372 219 11008,'-5'-16'3803,"13"29"-2598,25 61-1232,3-1 0,20 25 27,-23-42 40,-1 1-1,-4 2 1,-1 1 0,-4 1-1,-2 1 1,-3 1 0,-1 8-40,-13-42-1564,-2 0 0,0 0 0,-2 0 1,-1 0-1,-2 5 1564,-1 1-933</inkml:trace>
  <inkml:trace contextRef="#ctx0" brushRef="#br0" timeOffset="1087.267">578 1221 10880,'-2'-7'5516,"12"17"-5598,0-7 54,0-1-1,1 0 1,-1-1-1,0 0 1,1 0-1,-1-1 1,1 0-1,-1-1 1,0 0-1,1-1 1,-1 0-1,0-1 1,0 0-1,0 0 1,-1-1-1,1 0 0,-1-1 1,7-4 28,13-4-15,-22 10 122,49-19-1812,-2-3 0,0-2 0,10-10 1705,-32 14-666</inkml:trace>
  <inkml:trace contextRef="#ctx0" brushRef="#br0" timeOffset="1588.27">1250 1140 11136,'-3'-29'3674,"27"8"-1727,-19 18-1974,0-1 0,0 0 0,0 0 0,0-1 0,0 1 0,-1-1 0,0 0 0,0-1 0,0 1 0,-1 0 0,0-1 0,0 0 0,0 0 0,-1 0 0,0 0-1,0 0 1,0 0 0,0-6 27,6-120 204,-8 108 9,4-24 1467,4 55-1397,46 80-912,107 206 271,-101-216 1265,-39-76-1610,-17-26-5463,-9 10 5377</inkml:trace>
  <inkml:trace contextRef="#ctx0" brushRef="#br0" timeOffset="2072.985">1872 507 8448,'0'0'107,"-1"-1"1,0 0 0,1 0-1,-1 0 1,1 0 0,-1 0 0,1 0-1,-1 0 1,1 0 0,0 0-1,0 0 1,-1 0 0,1 0-1,0 0 1,0 0 0,0 0-1,0-1 1,0 1 0,1 0-1,-1 0 1,0 0 0,0 0-1,1 0 1,-1 0 0,0 0 0,1 0-1,-1 0 1,1 0 0,-1 0-1,1 1 1,0-1 0,-1 0-1,1 0 1,0 0 0,0 1-1,0-1 1,-1 0 0,1 1-1,0-1 1,0 1 0,0-1-1,0 1 1,0-1 0,0 1 0,0-1-1,0 1 1,1 0-108,210-54 2938,16-15-2831,-219 66-218,60-8-5442,-67 18 3921,-17 6 822</inkml:trace>
  <inkml:trace contextRef="#ctx0" brushRef="#br0" timeOffset="2306.039">1921 785 10880,'8'-18'5120,"34"3"-4751,-27 11-275,255-84 324,-155 48-2916,-69 24 51,-20 6 1023,-6 0 672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17:40.983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12 519 8320,'-4'-10'901,"3"9"-760,0-1 1,0 0-1,0 0 0,0 0 1,1 0-1,-1 0 0,1 0 1,-1 0-1,1 0 0,0 0 1,0 0-1,0 0 0,0 0 1,0 0-1,0 0 0,1 0 1,-1 0-1,1 1 0,-1-1 1,1-1-142,62-65 1136,-51 55-882,-1 1 1,1 0 0,1 1-1,0 1 1,1 0 0,0 0-1,0 1 1,1 1 0,0 1-1,0 0 1,1 1 0,0 1-1,0 0 1,0 1-1,1 1 1,0 0 0,-1 1-1,1 1 1,0 1 0,7 0-255,-19 1 3,-1 0-1,1 0 1,0 1 0,-1-1 0,0 1-1,1 0 1,-1 0 0,0 0 0,0 1-1,0-1 1,0 1 0,0 0 0,-1 0-1,1 0 1,-1 1 0,0-1 0,0 1-1,0 0 1,-1 0 0,1 0 0,-1 0-1,0 0 1,0 0 0,0 1 0,-1-1-1,0 1 1,1-1 0,-2 1 0,1 0-1,0-1 1,-1 3-3,-2 10 5,-2 1 0,1-1-1,-2 0 1,-1 0 0,0-1 0,-1 0 0,0 0-1,-1 0 1,-1-1 0,-1 0 0,0-1-1,-1 0 1,-9 9-5,-54 89-126,63-91 73,1 0-1,1 1 1,2 0 0,0 0-1,-2 17 54,8-36 47,1 0 0,0 0 0,0 0 0,1 0 0,-1 0-1,1 0 1,-1 1 0,1-1 0,0 0 0,0 0-1,1-1 1,-1 1 0,0 0 0,1 0 0,0-1-1,0 1 1,0-1 0,0 1 0,0-1 0,0 0 0,0 0-1,1 0 1,-1 0 0,1 0 0,0 0 0,-1-1-1,1 1 1,0-1 0,0 0 0,0 0 0,0 0-1,0 0 1,0 0 0,0-1 0,0 0 0,0 1 0,1-1-1,-1 0 1,0 0 0,0-1 0,0 1 0,0-1-1,0 1 1,0-1 0,3-1-47,27-4-51,0-2 1,-1-1-1,1-1 0,-2-2 1,6-3 50,87-52-6509,-91 43 4978,-5-2 790</inkml:trace>
  <inkml:trace contextRef="#ctx0" brushRef="#br0" timeOffset="711.901">923 225 12800,'7'-26'4202,"7"18"-1662,6 22-3187,-9 48-3,-9-26 794,42 183-1211,-42-217 1006,-1 0 1,0 0-1,0-1 0,0 1 1,0 0-1,0 0 0,0 0 0,-1 0 1,1 0-1,-1 0 0,1 0 1,-1 1-1,0-1 0,0 0 1,0 0-1,0 0 0,0 0 0,0 0 1,-1 0-1,1 1 0,-1-1 1,1 0-1,-1 0 0,0 0 0,0 0 1,0-1-1,0 1 0,0 0 1,0 0-1,0 0 0,-1-1 1,1 1-1,-1-1 0,1 1 0,-1-1 1,1 0-1,-1 1 0,0-1 1,0 0-1,0 0 0,0 0 0,0 0 1,0-1-1,0 1 0,0 0 1,0-1-1,-1 1 61,-7-1-750,0-1 1,0 0-1,0 0 1,0-1 0,0 0-1,0 0 1,0-1-1,1-1 1,0 0-1,-5-2 750,9 3 105,0 0-1,-1-1 1,1 0-1,0 0 1,1 0 0,-1 0-1,1-1 1,0 0-1,0 0 1,0 0-1,1 0 1,0-1-1,0 1 1,0-1 0,1 0-1,-1 0 1,1-1-105,0-1 249,0 0 0,1 1 0,0-1 1,0 0-1,1 0 0,0 0 0,0 1 1,1-1-1,0 0 0,0 0 0,1 1 1,0-1-1,1 1 0,-1-1 0,1 1 0,1 0 1,-1 0-1,1 0 0,0 1 0,1-1 1,0 1-1,0 0 0,0 0-249,16-15 653,0 1 0,1 1 0,1 0 0,1 2 0,13-7-653,177-112 2400,-200 127-2384,1 0 0,0 2 0,0 0 0,1 0 0,0 2 0,0 0 0,0 1 0,7-1-16,-21 5-35,1 0 0,-1 0-1,1 1 1,-1-1 0,1 0 0,-1 1 0,0 0 0,1 0 0,-1-1 0,0 2 0,1-1 0,-1 0 0,0 0 0,0 1-1,0-1 1,0 1 0,0-1 0,-1 1 0,1 0 0,0 0 0,-1 0 0,1 0 0,-1 0 0,0 0 0,1 0-1,-1 0 1,0 0 0,-1 1 0,1-1 0,0 1 0,-1-1 0,1 0 0,-1 1 0,1-1 0,-1 1 0,0-1 0,0 1-1,-1 2 36,16 67 17,38 153-151,-36-177-28,18 57-4449,-32-45-248,-9-35 3921</inkml:trace>
  <inkml:trace contextRef="#ctx0" brushRef="#br0" timeOffset="953.506">463 1337 10240,'-15'-13'3872,"15"9"-3040,15-3-64,0 1-192,8-5-257,14-1 65,16-12-64,20-7-32,17-5-160,12-4 128,4-1 128,-5 1-480,-7 9-160,-8 9-2495,-14 5-1025,-19 6 1888,-23 1 1024</inkml:trace>
  <inkml:trace contextRef="#ctx0" brushRef="#br0" timeOffset="1652.832">697 1682 10880,'0'0'47,"0"-6"314,1 0 0,-1 0 0,1 0 0,1 0 0,-1 0 0,1 0 0,0 1 0,0-1 0,1 0 0,0 1 0,0 0 0,0 0 0,0 0 0,1 0 0,0 0 0,3-3-361,-6 9-16,0 0-1,0 0 0,0 0 0,-1-1 0,1 1 1,0 0-1,0 0 0,-1 0 0,1 0 0,-1 0 0,1 0 1,-1 1-1,1-1 0,-1 0 0,0 0 0,1 0 0,-1 0 1,0 0-1,0 1 0,0-1 0,0 0 0,0 0 0,0 0 1,0 1-1,-1-1 0,1 0 0,0 0 0,-1 0 1,1 0-1,0 0 0,-1 0 0,0 1 17,1 0-27,-18 106 27,14-75 273,2 1 0,1 0 0,1 1 0,2-1 0,4 18-273,-6-50 66,0 0 0,0 1 0,0-1 0,0 0 0,1 0-1,-1 1 1,1-1 0,-1 0 0,1 0 0,0 0 0,0 0-1,0 0 1,0 0 0,0 0 0,0 0 0,1 0-1,-1 0 1,1 0 0,-1-1 0,1 1 0,0-1 0,0 1-1,-1-1 1,1 0 0,0 0 0,0 0 0,0 0-1,0 0 1,0 0 0,1 0 0,-1 0 0,0-1 0,0 1-1,1-1 1,-1 0 0,0 0 0,0 0 0,2 0-66,8-5 109,0 0 0,0-1 0,-1 0-1,0-1 1,0 0 0,-1-1 0,0 0 0,0-1 0,8-9-109,-8 8 33,10-8-16,-1-1-1,-1 0 1,-1-2 0,0 0-1,-2-1 1,0 0 0,-2-2-1,0 0-16,-1-14-693,-10 48 670,0-1-1,1 0 1,-1 0 0,2 0-1,-1 0 1,1-1-1,1 1 1,0-1 0,0 0-1,0 0 1,1-1-1,0 0 1,7 6 23,-9-9 52,0 0 0,0 0-1,0-1 1,0 1 0,1-1 0,0 0-1,-1-1 1,1 1 0,0-1 0,0 0-1,1 0 1,-1-1 0,0 1 0,1-1 0,-1 0-1,0-1 1,1 1 0,-1-1 0,1 0-1,-1-1 1,1 1 0,-1-1 0,1 0-1,-1 0 1,0-1 0,0 1 0,1-1-1,-1-1 1,0 1 0,-1-1 0,1 1 0,0-1-1,-1-1 1,4-2-52,-4 3 78,-1 0 1,1 0-1,0-1 0,-1 1 1,1-1-1,-1 0 0,0 0 1,-1 0-1,1-1 0,-1 1 0,0-1 1,0 1-1,0-1 0,0 0 1,-1 0-1,0 0 0,0 1 1,0-1-1,0-2-78,-2-35 244,-2-1 0,-1 1 0,-2 0 1,-11-39-245,-1-3-22,18 82-20,-3-25-4,3 27 19,0 0 0,0 0 1,1 1-1,-1-1 0,0 0 1,0 0-1,0 1 0,1-1 0,-1 0 1,0 0-1,1 0 0,-1 0 1,0 1-1,0-1 0,1 0 0,-1 0 1,0 0-1,1 0 0,-1 0 1,0 0-1,0 0 0,1 0 1,-1 0-1,0 0 0,1 0 0,-1 0 1,0 0-1,1 0 0,-1 0 1,0 0-1,0 0 0,1 0 0,-1-1 1,0 1-1,1 0 0,-1 0 1,0 0-1,0 0 0,1-1 0,-1 1 1,0 0-1,0 0 0,0 0 1,1-1-1,-1 1 0,0 0 1,0 0-1,0-1 0,0 1 0,0 0 1,1-1-1,-1 1 0,0 0 1,0 0-1,0-1 0,0 1 0,0 0 1,0-1-1,0 1 0,0 0 1,0-1-1,0 1 0,0 0 0,0-1 1,0 1-1,0 0 0,0 0 1,-1-1-1,1 1 27,28 64-11797,-20-38 8645,-4 2 1499</inkml:trace>
  <inkml:trace contextRef="#ctx0" brushRef="#br0" timeOffset="1949.216">1731 2011 13440,'14'-32'6090,"39"-41"-6671,-46 60 550,0-1 0,-2 1 1,1-1-1,-2-1 0,0 1 1,-1 0-1,0-1 0,0-10 31,0-68 832,-2 94-823,-1-1-1,0 0 0,0 0 0,1 0 0,-1 0 0,0 0 0,1 0 0,-1 0 1,0 0-1,0 0 0,1 0 0,-1 0 0,0 0 0,0 0 0,1 0 0,-1 0 0,0 0 1,0 0-1,1 0 0,-1 0 0,0 0 0,0 0 0,1-1 0,-1 1 0,0 0 1,0 0-1,1 0 0,-1 0 0,0-1 0,0 1 0,0 0 0,1 0 0,-1 0 1,0-1-1,0 1 0,0 0 0,0 0 0,0-1 0,0 1 0,1 0 0,-1 0 1,0-1-1,0 1 0,0 0 0,0 0 0,0-1 0,0 1 0,0 0 0,0-1 1,0 1-1,0 0 0,0 0 0,0-1 0,0 1 0,-1 0 0,1 0 0,0-1 1,0 1-1,0 0 0,0 0 0,0-1 0,0 1 0,-1 0 0,1 0 0,0-1-8,11 22 240,9 40-1732,-2 1 0,-3 1 1,-4 0-1,3 39 1492,-5-12-800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06:26.43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5326 2633 11776,'3'-1'4801,"4"1"-3381,21-3-2548,-17-1 1186,0 0 1,-1 2 0,1-1-1,1 1 1,-1 1 0,0 0-1,0 1 1,0 0 0,3 0-59,-13 0 19,0 0 0,0 0 0,1 0 1,-1 0-1,0 0 0,0 0 0,1 1 1,-1-1-1,0 0 0,0 0 0,0 1 0,0-1 1,1 1-1,-1-1 0,0 1 0,0 0 1,0-1-1,0 1 0,0 0 0,0 0 0,0 0 1,-1 0-1,1-1 0,0 1 0,0 0 0,-1 0 1,1 1-1,-1-1 0,1 0 0,-1 0 1,1 0-1,-1 0 0,1 0 0,-1 1 0,0-1 1,0 0-1,0 0 0,0 0 0,0 1 1,0-1-1,0 0 0,0 0 0,0 1 0,0-1 1,-1 0-1,1 0 0,0 0 0,-1 1 0,1-1 1,-1 0-1,0 0 0,1 0 0,-1 0 1,0 0-1,1 0 0,-1 0 0,0 0 0,-1 0-19,-42 67-554,63-54 511,-14-13 105,-1 0-42,1 0 0,-1 1 0,1-1 1,-1 1-1,1-1 0,-1 1 1,0 1-1,0-1 0,0 1 0,0-1 1,0 1-1,-1 0 0,1 0 1,-1 1-1,0-1 0,0 1 0,0 0 1,0-1-1,-1 1 0,1 0 1,-1 1-1,0-1 0,0 2-20,0 2-109,-1 1-1,-1 0 1,1-1 0,-1 1-1,-1-1 1,0 1 0,0-1-1,0 0 1,-1 0 0,0 0-1,-1 0 1,0 0 0,0 0-1,-1 0 1,0-1 0,-2 4 109,-54 66-7387,30-52 5142,-4-7 1072</inkml:trace>
  <inkml:trace contextRef="#ctx0" brushRef="#br0" timeOffset="-49834.032">3408 1245 4992,'-11'20'4463,"20"24"-4828,-4-23 624,-6 120 612,-2-110-665,-5 114-8,32 208-188,-17-76 236,-3-23-246,-15-21 10,10-153 1,9 146 69,-4 24 48,2 11 139,-16 133-241,6-151-36,-7 125-188,-27 21 268,37-101-70,-24-53 288,-2 25 64,22-225-352,2 1 0,1-1 0,2 2 0,2-1 0,1-1 0,2 7 0,-1 147 10,-15-7 529,8-54-400,28-67-481,-19-43 374,-2-1-1,-1 1 0,0-1 0,-1 1 0,0-1 1,-2 1-1,0 0-31,-15 149 1749,15-164-1262,0-1-2065,0-1-5709,0-7 4455</inkml:trace>
  <inkml:trace contextRef="#ctx0" brushRef="#br0" timeOffset="-48211.588">2423 6970 4992,'-2'-1'122,"1"0"1,-1-1-1,1 1 0,0 0 1,-1 0-1,1-1 1,0 1-1,0 0 0,0-1 1,0 1-1,0-1 1,0 0-1,1 1 0,-1-1 1,0 0-1,1 1 1,-1-1-1,1 0 0,0 0 1,0 1-1,-1-1 1,1 0-1,0 0 0,0 0 1,1 1-1,-1-1 1,0-1-123,1-6 647,0 6-515,1 1 0,0 0 0,0 0 0,0 0 0,0 0 0,0 1 0,0-1 0,1 1 0,-1-1 0,0 1 0,1 0 0,-1-1 0,1 1 0,0 1 0,-1-1 0,1 0 0,0 1 0,-1-1 0,1 1 0,0 0-132,13-2 83,-1 0 0,1 1 0,0 1 0,0 1 1,0 0-1,10 3-83,48 2-14,-62-7 32,0 0 0,0-1 0,-1 0 0,1-1 1,0 0-1,-1-1 0,0 0 0,0-1 0,0 0 0,7-7-18,-11 9 1,0 0-1,0 0 1,1 1-1,-1 0 1,1 0-1,-1 1 1,1 0 0,0 0-1,-1 1 1,1 0-1,0 0 1,0 1-1,-1 0 1,1 0-1,-1 1 1,1 0-1,-1 0 1,1 1-1,-1 0 1,1 0-1,16 7-13,1-2 0,-1-1 0,2-2 0,-1 0 0,1-2 0,0 0 0,12-2 13,88-1-5,-25 33 138,-73-33 107,1-1 0,-1-2 0,0-1 0,-1-1 0,6-2-240,0 0 80,0 2-1,1 1 1,-1 2-1,1 1 1,9 2-80,-4 0 461,-25 0-445,0 1 0,0 1 0,0 0 0,-1 1 0,1 0 0,-1 1 0,0 0 0,0 2 0,-1-1 0,0 1 0,8 7-16,-16-12 60,-1 0 0,1 0 1,-1 0-1,1 0 0,0 0 0,0-1 1,0 0-1,0 0 0,0 0 0,0 0 1,0 0-1,1-1 0,-1 0 0,0 0 1,0 0-1,0-1 0,0 1 0,1-1 1,-1 0-1,0 0 0,0 0 0,0-1 1,-1 1-1,1-1 0,0 0 0,-1 0 1,4-2-61,-4 2-85,-1 0 0,1 1 0,0-1 1,-1 1-1,1 0 0,0 0 1,0 0-1,0 0 0,0 1 0,0-1 1,0 1-1,1 0 0,-1 0 1,0 0-1,0 0 0,0 0 1,3 1 84,-6 1-5229,-3 2 3400,2-3 849,-5 0-2054</inkml:trace>
  <inkml:trace contextRef="#ctx0" brushRef="#br0" timeOffset="-47596.305">2820 6942 7040,'-7'1'782,"-39"19"2660,-55 38-1592,92-52-1808,0 1 0,1-1 0,0 1 0,0 1 0,0 0 0,1 0 0,1 0 0,-1 1 0,-2 5-42,-14 60-5556,22-58 4916</inkml:trace>
  <inkml:trace contextRef="#ctx0" brushRef="#br0" timeOffset="-47246.587">3015 7050 6016,'-25'12'3045,"-14"7"-4293,10 14 3038,0 1 0,3 1 1,-14 23-1791,29-28-2742,12-27 1852,5-3 458</inkml:trace>
  <inkml:trace contextRef="#ctx0" brushRef="#br0" timeOffset="-46891.807">3468 7104 5120,'-27'39'2101,"21"-29"-1994,-1-1 0,-1 1-1,1-1 1,-1 0 0,-1-1-1,0 0 1,0 0 0,-7 4-107,-40 40 1983,23-3-2244,31-36 192</inkml:trace>
  <inkml:trace contextRef="#ctx0" brushRef="#br0" timeOffset="-46559.304">3886 7208 6784,'-19'7'2624,"11"0"-2048,-3-4-288,8 1-224,-5-1-416,-3 4-32,-1 0-1344,-3 3-608,0 0 1120,1 5 640</inkml:trace>
  <inkml:trace contextRef="#ctx0" brushRef="#br0" timeOffset="-44381.251">3419 5489 4736,'-20'-4'3856,"-9"-3"442,-42 85-2511,37-10-1158,3-11 886,31-54-1510,1 1-1,-1-1 1,1 1 0,-1-1 0,1 0 0,0 1-1,0-1 1,0 0 0,1 0 0,-1 1-1,1-1 1,0 0 0,0-1 0,0 1 0,1 1-5,3 6 2,36 59 308,-4-2 938,-36-63-1207,-1-1-1,1 1 1,1-1 0,-1 0-1,0 0 1,1 0 0,-1-1 0,1 1-1,0-1 1,0 1 0,0-1 0,0 0-1,0 0 1,1 0 0,-1-1 0,1 1-1,-1-1 1,1 0 0,-1 0 0,1 0-1,0-1 1,-1 1 0,1-1 0,0 0-1,-1 0 1,1 0 0,0 0 0,0 0-1,-1-1 1,1 0 0,0 0-1,-1 0 1,1 0 0,0-1-41,4-1 33,0 0 0,-1 0-1,1 0 1,-1-1 0,0 0 0,0-1 0,0 0-1,-1-1 1,0 1 0,0-1 0,0 0 0,0 0-1,-1 0 1,0-1 0,2-3-33,-1-1 24,0 1-1,-1 0 0,0-1 1,-1 0-1,0 0 1,-1-1-1,0 1 1,-1-2-1,0 2 1,0-10-24,-14-98-27,11 115 34,-1-1 1,1 1-1,-1-1 1,0 1-1,0 0 0,-1 0 1,1 0-1,-1 0 1,0 0-1,0 0 1,0 1-1,-1-1 0,1 1 1,-1 0-1,0 0 1,0 0-1,0 1 1,0-1-1,0 1 0,0 0 1,-1 0-1,1 1 1,-4-2-8,2 2 1,1-1 1,0 1-1,-1 1 1,1-1 0,0 1-1,-1 0 1,1 0-1,-1 0 1,1 1-1,-1-1 1,1 2 0,0-1-1,0 0 1,-1 1-1,1 0 1,0 0-1,-2 2-1,1-1 0,1-1-1,-1 1 1,1 1 0,-1-1-1,1 1 1,0 0-1,0 0 1,1 1-1,-1-1 1,1 1-1,0 0 1,1 0 0,-1 0-1,1 1 1,0-1-1,0 1 1,0 0-1,1 0 1,0 0-1,0 1 1,1-1 0,-1 0-1,1 1 1,1-1-1,-1 0 1,1 1-1,0-1 1,1 0-1,-1 1 1,1-1 0,1 0-1,-1 0 1,1 1-1,0-1 1,0 0-1,1 1 1,46 63-135,-47-69 140,0 1 1,0 0 0,0-1-1,0 0 1,0 0-1,0 1 1,0-1-1,0 0 1,0-1-1,1 1 1,-1 0 0,0-1-1,1 1 1,-1-1-1,0 1 1,1-1-1,-1 0 1,1 0-1,-1-1 1,0 1 0,1 0-1,-1-1 1,0 1-1,1-1 1,-1 0-1,0 0 1,0 0-1,1 0 1,-1 0-1,0 0 1,0 0 0,0-1-1,-1 1 1,1-1-6,6-6 70,0 0 1,-1-1 0,0 0-1,-1-1 1,0 1 0,-1-1-1,1 0 1,-2 0 0,0 0-1,0-1 1,0 1 0,-2-1-1,1 0 1,-1 0 0,-1 0-1,0-2-70,0 10 8,-1 0-1,0-1 1,1 1-1,-1 0 1,0 0-1,-1 0 1,1 0-1,-1 0 1,1 0-1,-1 0 1,0 0-1,0 0 1,0 1-1,0-1 1,-1 0-1,1 0 1,-1 1 0,1-1-1,-1 1 1,0 0-1,0-1 1,0 1-1,-1 0 1,1 0-1,0 0 1,-1 1-1,1-1 1,-1 0-1,0 1 1,1 0-1,-1 0 1,0 0-1,0 0 1,0 0-1,0 0 1,0 1-1,0-1 1,0 1-1,0 0 1,0 0-1,0 0 1,0 0-1,0 0 1,0 1-1,0 0 1,0-1-1,1 1 1,-1 0-1,-2 1-7,0 3-4,0 0-1,0 0 1,0 0-1,1 1 0,-1 0 1,1 0-1,1 0 1,-1 0-1,1 0 1,0 1-1,1 0 0,-1 0 1,1 0-1,1 0 1,-1 0-1,1 0 1,1 0-1,-1 0 0,1 0 1,0 1-1,1-1 1,-1 0-1,2 0 1,-1 0-1,1 0 0,0 0 1,0-1-1,1 3 5,28 46-8,-31-54 14,1 0 0,0 0 0,0 0 0,0 0 0,0 0 0,0 0 0,1 0 0,-1 0-1,0-1 1,0 1 0,1 0 0,-1-1 0,0 1 0,1-1 0,-1 1 0,0-1 0,1 0 0,-1 1 0,1-1 0,-1 0 0,0 0 0,1 0 0,-1 0 0,1 0 0,-1-1-1,1 1 1,-1 0 0,0-1 0,1 1 0,-1 0 0,0-1 0,1 0 0,-1 1 0,0-1 0,0 0 0,1 0 0,-1 0 0,0 0 0,0 0 0,1-1-6,2-1 28,0-1-1,-1 0 1,1-1 0,-1 1 0,0-1 0,0 1 0,0-1-1,-1-1 1,0 1 0,0 0 0,0 0 0,0-1 0,-1 1 0,0 0-1,0-1 1,0 1 0,-1-1 0,0 1 0,0-1 0,0 1 0,-1-1-1,0 1 1,0 0 0,0-1 0,0 1 0,-1 0 0,-2-5-28,1 7 13,1 1 1,-1 0 0,1 0 0,-1 0-1,0 0 1,0 1 0,0-1 0,0 1-1,0-1 1,0 1 0,0 0 0,0 0-1,-1 1 1,1-1 0,0 1 0,-1 0-1,1-1 1,0 1 0,-1 1 0,1-1-1,0 0 1,-1 1 0,1 0-1,0 0 1,0 0 0,-3 1-14,4-1-101,-1 1-1,1 0 1,-1 0 0,1-1-1,0 2 1,0-1 0,0 0-1,0 0 1,0 1 0,0-1-1,1 1 1,-1-1 0,1 1-1,-1 0 1,1 0 0,0-1-1,0 1 1,1 0 0,-1 0-1,1 0 1,-1 0 0,1 0-1,0 0 1,0 0 0,0 0-1,0 0 1,1 1 101,-1-3-159,0-1 0,0 1-1,0-1 1,0 1 0,0-1 0,0 1 0,0-1-1,1 1 1,-1-1 0,0 1 0,0-1 0,0 1 0,1-1-1,-1 0 1,0 1 0,1-1 0,-1 0 0,0 1-1,1-1 1,-1 0 0,0 1 0,1-1 0,-1 0-1,0 1 1,1-1 0,-1 0 0,1 0 0,-1 0-1,1 1 1,-1-1 0,1 0 0,-1 0 0,1 0-1,-1 0 1,1 0 0,-1 0 0,1 0 0,-1 0-1,1 0 1,-1 0 0,1 0 0,-1 0 0,0 0-1,1-1 1,-1 1 0,1 0 0,-1 0 0,1 0-1,-1-1 1,1 1 0,-1 0 0,0 0 0,1-1 0,-1 1-1,0-1 1,1 1 0,-1 0 0,0-1 0,1 1-1,-1-1 160,9-14-1210</inkml:trace>
  <inkml:trace contextRef="#ctx0" brushRef="#br0" timeOffset="-43054.323">3490 4122 4736,'-4'-22'2711,"4"21"-2654,1 0-1,-1 0 0,0 0 1,0-1-1,1 1 0,-1 0 1,0 0-1,0 0 0,0 0 1,0 0-1,-1 0 0,1-1 0,0 1 1,0 0-1,-1 0 0,1-1 1,0 1-1,-1 0 0,1 0 1,-1 1-1,1-1 0,-1 0 0,0 0 1,1 0-1,-1 0 0,0 0 1,0 1-1,1-1 0,-1 0 1,0 1-1,0-1 0,0 0 1,0 1-1,0-1 0,0 1 0,0 0 1,0-1-1,0 1 0,0 0 1,0 0-1,0-1 0,-1 1 1,1 0-1,0 0 0,0 0 1,0 0-1,0 0 0,0 1 0,0-1 1,0 0-1,0 0 0,0 1 1,0-1-57,-4 3 288,1 0 1,0 0-1,0 0 0,0 0 1,0 0-1,0 2 1,1-1-1,0 0 1,0 0-1,0 0 1,0 0-1,1 1 1,-3 3-289,-9 14 346,7-11-283,4-9-35,0 1 0,0 0 0,0 0 0,1 0 0,-1 0 0,1 1 0,0-1 0,0 1 0,0-1 0,1 1 0,-1 0 0,1 0 0,0 0 0,0-1 0,0 1 0,1 0 0,-1 0 0,1 0 0,0 1 0,0-1 0,0 0 0,1 0 1,0 0-1,0 4-28,8 8 447,0 0 0,1-1 0,1 0 0,0 0 0,1-2 0,13 14-447,-23-25 49,0-1 0,0 1 0,0-1 0,0 1-1,0-1 1,1 0 0,-1 0 0,1 1 0,-1-2 0,1 1 0,-1 0-1,1-1 1,0 1 0,-1-1 0,1 1 0,-1-1 0,1 0 0,0 0 0,-1-1-1,1 1 1,0-1 0,-1 1 0,1-1 0,-1 0 0,1 0 0,-1 0-1,1 0 1,-1 0 0,0 0 0,1-1 0,-1 1-49,63-60 1009,-58 53-925,-4 6-57,-1 0 1,0 0-1,0 0 0,1-1 0,-1 1 1,-1 0-1,1-1 0,0 0 0,-1 1 1,1-1-1,-1 0 0,0 0 1,0 0-1,0 0 0,0 0 0,0 0 1,-1 0-1,1 0 0,-1 0 0,0 0 1,0-1-1,0 1 0,0 0 1,-1 0-1,1 0 0,-1 0 0,0 0 1,0-1-1,0 1 0,0 0 0,0 0 1,-1 1-1,0-1 0,1 0 1,-1 1-1,0-1 0,0 1 0,0-1 1,0 1-1,-1 0 0,1 0 0,-1 0 1,1 1-1,-3-2-27,-1 0 17,0 1-1,-1 0 1,1 0-1,-1 1 1,1 0-1,-1 0 1,1 1-1,-1-1 1,0 2-1,1-1 1,-1 1-1,0 0 1,1 0-1,-1 0 0,1 1 1,0 0-1,0 1 1,-1-1-1,2 1 1,-1 0-1,0 1 1,0-1-1,1 1 1,0 0-1,0 0 1,0 1-1,0 0 1,1 0-1,0 1 1,0-1-1,0 1 1,0 0-17,3-4-3,1 0 1,-1-1-1,0 1 0,1 0 1,0-1-1,-1 1 0,1 0 1,0 0-1,0-1 0,0 1 1,0 0-1,0 0 0,1-1 1,-1 1-1,0 0 0,1-1 1,-1 1-1,1 0 0,0-1 1,-1 1-1,1 0 0,0-1 1,0 0-1,0 1 0,0-1 1,0 1-1,0-1 0,1 0 1,-1 0-1,0 0 0,1 0 1,-1 0-1,1 0 0,-1 0 1,1 0-1,-1 0 0,1-1 1,0 1-1,-1-1 0,1 1 1,0-1-1,0 1 0,-1-1 1,1 0-1,0 0 0,0 0 1,-1 0-1,1 0 0,0-1 1,0 1-1,-1 0 0,2-1 3,7 0 10,1 0-1,-1-1 0,0 0 1,0-1-1,0 0 0,0 0 1,-1-1-1,1 0 0,-1-1 1,0 0-1,0 0 0,0-1 1,-1-1-1,0 1 0,0-1 1,-1 0-1,0-2 0,0 1 1,0 0-1,3-7-9,-9 13 7,0 0 0,0 0 0,0-1 0,0 1 0,0 0 0,-1-1 0,1 1 0,-1-1 0,0 1 0,1-1 0,-1 1 0,0-1 0,0 1 0,-1-1 0,1 1 0,-1 0 0,1-1 0,-1 1 0,0-1 0,1 1 0,-1 0 0,0-1 0,-1 1 0,1 0 0,0 0 0,-1 0 0,1 0-1,-1 0 1,0 0 0,1 1 0,-1-1 0,-2-1-7,0-1 7,-1 1 0,0 0 0,1 0 0,-1 1 0,0-1 0,-1 1 0,1 0 0,0 0-1,-1 1 1,1 0 0,0-1 0,-1 2 0,0-1 0,0 1-7,2 0-2,0 0 0,0 0 0,0 0 1,0 0-1,-1 1 0,1 0 0,0 0 0,0 0 0,0 1 0,1-1 1,-1 1-1,0 0 0,0 0 0,1 0 0,-1 0 0,1 1 0,0 0 0,0-1 1,0 1-1,0 0 0,0 1 0,1-1 0,-1 0 0,1 1 0,0-1 1,0 1-1,0 0 0,0 0 0,1 0 0,0-1 0,-1 2 0,2-1 1,-1 0-1,0 0 0,1 0 0,0 0 0,-1 0 0,2 0 0,-1 1 1,0-1-1,1 0 0,0 0 0,1 3 2,12 19-2619,-13-25 2435,-1-1-1,1 0 1,-1 1-1,1-1 1,-1 0 0,1 0-1,-1 0 1,1 1-1,-1-1 1,1 0-1,-1 0 1,1 0 0,-1 0-1,1 0 1,-1 0-1,1 0 1,-1 0-1,1 0 1,-1 0 0,1 0-1,-1 0 1,1 0-1,-1-1 1,1 1 0,-1 0-1,1 0 1,-1-1-1,0 1 1,1 0-1,-1 0 1,1-1 0,-1 1-1,0 0 1,1-1-1,-1 1 1,0-1-1,1 1 1,-1 0 0,0-1-1,1 1 1,-1-1-1,0 1 1,0-1-1,0 1 1,0-1 0,1 1-1,-1-1 1,0 1-1,0-1 1,0 1-1,0-1 1,0 1 0,0-1-1,0 1 1,0-1 184,7-27-3280</inkml:trace>
  <inkml:trace contextRef="#ctx0" brushRef="#br0" timeOffset="-41796.379">3483 2685 7040,'-1'0'114,"0"0"0,0 0 0,0-1 0,0 1 1,0 0-1,0-1 0,0 1 0,0-1 0,0 1 0,0-1 1,1 1-1,-1-1 0,0 0 0,0 0 0,1 1 0,-1-1 0,0 0 1,1 0-1,-1 0 0,1 0 0,-1 0 0,1 0 0,-1 1 1,1-1-1,0 0 0,-1 0 0,1 0 0,0 0 0,0-1 1,0 1-1,0 0 0,0 0 0,0 0 0,0 0 0,0 0 0,0 0 1,0 0-115,1 0 63,-1 0 1,1 1-1,-1-1 0,0 0 1,0 0-1,1 0 1,-1 0-1,0 0 1,0 0-1,0 0 1,0 1-1,0-1 1,0 0-1,0 0 0,0 0 1,-1 0-1,1 0 1,0 0-1,0 0 1,-1 1-1,1-1 1,-1 0-1,1 0 1,-1 0-1,1 1 1,-1-1-1,1 0 0,-1 1 1,1-1-1,-1 0 1,0 1-1,0-1 1,1 1-1,-1-1 1,0 1-1,0-1 1,0 1-1,1 0 0,-1-1 1,0 1-1,0 0 1,0 0-1,0 0 1,0-1-1,0 1 1,1 0-1,-1 0 1,0 0-1,0 0 0,0 1 1,0-1-1,0 0 1,0 0-1,0 0 1,1 1-1,-1-1 1,0 0-1,0 1 1,0 0-64,-2 0 52,1 0 0,-1 1 1,0 0-1,1 0 0,0 0 1,-1 0-1,1 0 0,0 0 1,0 0-1,0 1 1,0-1-1,1 1 0,-1 0 1,1-1-1,-1 1 0,1 0 1,0 0-1,0 0 0,0 0 1,0 0-1,1 0 1,-1 0-1,1 0 0,0 0 1,0 0-1,0 0 0,0 0 1,1 1-1,-1 1-52,28 87-73,-26-88 81,-1-1 44,-1 0 0,1 0 0,0 0 0,0 0 1,0 0-1,0 0 0,0-1 0,0 1 0,1 0 0,0-1 0,-1 1 0,1 0 0,0 0 1,0-1-1,0 0 0,1 0 0,-1 0 0,0 0 0,1 0 0,-1-1 0,1 1 1,0-1-1,0 1 0,-1-1 0,1 0 0,0 0 0,0 0 0,0-1 0,0 1 0,0-1 1,0 1-1,0-1 0,3 0-52,5-7 114,0-1 0,0 0 0,0-2 0,-1 1 0,0 0 0,-1-1 0,0 0 0,-1-1 0,0 1 0,0-2 0,-1 1 0,-1-1 0,5-11-114,-10 20 26,1 1-1,-1 0 0,1 0 0,-1-1 0,0 1 1,0-2-1,0 2 0,0-1 0,-1 0 0,1 1 0,0-1 1,-1 0-1,0 1 0,0-1 0,0 0 0,0 1 1,0-1-1,-1 0 0,1 1 0,-1-1 0,1 0 0,-1 1 1,0-1-1,0 1 0,0-1 0,-1 1 0,1 0 1,0-1-1,-1 1 0,0 0 0,1 0 0,-1 0 0,0 0 1,0 0-1,0 1 0,0-1 0,-1 0 0,1 1 1,0 0-1,-1-1 0,1 1 0,-1 0 0,1 0 1,-1 0-1,1 1 0,-1-1 0,0 1 0,1-1 0,-1 1 1,0 0-1,0 0 0,1 0 0,-1 0 0,0 1-25,-7 3 5,1 0 0,0 0-1,1 1 1,-1 0-1,1 1 1,0 0-1,0 0 1,1 0 0,-1 1-1,2 1 1,-1-1-1,1 1 1,0 1-1,0-1 1,1 1 0,1-1-1,-1 1 1,1 0-1,1 1 1,-1-1-1,0 8-4,3 15-117,25-34 325,-22 1-201,0 1 0,-1 0 0,1-1 1,-1 0-1,1 1 0,-1-1 0,1 0 0,-1 0 0,1 0 0,-1 0 1,0 0-1,0 0 0,1 0 0,-1 0 0,0 0 0,0-1 0,0 1 1,0 0-1,0-1 0,-1 1 0,1-1 0,0 1 0,-1-1 0,1 0 1,-1 1-1,1-1 0,-1 1 0,0-1 0,1 0 0,-1 1 0,0-1 1,0 0-1,0 1 0,-1-1 0,1 0 0,0 1 0,-1-1 1,1 0-1,-1 1 0,1-1 0,-1 1 0,0-1 0,1 1 0,-1-1 1,0 1-1,0 0 0,0-1 0,0 1 0,-1 0 0,1 0 0,0 0 1,0 0-1,-2-1-7,1 0 5,1 0 1,-1 1-1,1-1 0,-1 1 1,0-1-1,0 1 1,0-1-1,0 1 1,0 0-1,0 0 1,0 0-1,-1 1 0,1-1 1,0 0-1,0 1 1,-1-1-1,1 1 1,0 0-1,-1 0 1,1 0-1,0 0 0,-1 0 1,1 0-1,0 1 1,-1-1-1,1 1 1,0-1-1,0 1 1,0 0-1,-1 0 0,1 0 1,0 0-1,0 1 1,0-1-1,1 0 1,-1 1-1,0-1 1,0 1-1,1 0 0,-1 0 1,1-1-1,-1 1 1,1 0-1,0 0 1,0 0-1,0 0 1,0 1-1,0 0-5,0 4-1,0 0 0,0 0 0,1 0 0,0 0 0,1 0 0,-1 0 0,1 0 0,1 0 1,-1 0-1,1 0 0,0 1 0,1-2 0,0 1 0,0-1 0,0 0 0,1 1 0,0-1 1,-3-5-12,-1 0 0,1 0 0,0-1 1,-1 1-1,1-1 0,0 1 0,-1 0 0,1-1 0,0 1 0,0-1 1,0 0-1,-1 1 0,1-1 0,0 0 0,0 1 0,0-1 0,0 0 1,0 0-1,0 0 0,-1 0 0,1 0 0,0 0 0,0 0 0,0 0 1,0 0-1,0 0 0,0 0 0,0 0 0,-1-1 0,1 1 0,0 0 1,0-1-1,0 1 0,0-1 0,-1 1 0,1-1 0,0 1 0,0-1 1,-1 1-1,1-2 12,28-30-2391,-26 29 1827,41-61-4353,-24 28 3909</inkml:trace>
  <inkml:trace contextRef="#ctx0" brushRef="#br0" timeOffset="-40726.931">3434 1093 3712,'-27'-9'3546,"-21"-8"1068,46 18-4551,-1 0 1,1 0 0,0 0-1,0 0 1,0 0 0,0 1-1,0-1 1,1 1-1,-1-1 1,0 1 0,1 0-1,-1-1 1,1 1 0,-1 0-1,1 0 1,0 0 0,0 0-1,0 0 1,0 1 0,0-1-1,0 0 1,1 0 0,-1 0-1,1 1 1,-1-1-1,1 0 1,0 1-64,-1 68 468,1-66-374,1 0 0,0 0 0,0 1 0,0-1 0,1 0 0,-1 0 0,1-1 0,1 1 0,-1 0 0,1-1 0,-1 1 0,1-1 0,0 0 0,1 0 0,-1 0 0,1 0 0,0 0 0,0-1 0,0 0 0,0 0 0,1 0 0,-1 0 0,1-1 0,0 0 0,-1 0 0,1 0 0,0 0 0,0-1 0,1 0 0,-1 0 0,0 0 0,0 0 0,0-1 0,1 0 0,-1 0 0,0-1 0,0 1 0,0-1 0,1 0 0,-1-1-1,0 1 1,0-1 0,-1 0 0,1 0 0,3-3-94,-4 3 29,0 0 0,0-1-1,-1 0 1,1 0-1,-1 0 1,0-1 0,0 1-1,0-1 1,0 1-1,-1-1 1,0 0 0,1 0-1,-1 0 1,-1 0-1,1-1 1,0 1-1,-1 0 1,0-1 0,0 1-1,-1-1 1,1 1-1,-1-1 1,0 1 0,0-1-1,0 0 1,-1 1-1,1-2 1,-1 2 0,0-1-1,-1 1 1,1 0-1,-1 0 1,0-1 0,0 1-1,0 0 1,-2-2-29,3 4 24,-1-1 0,0 1 1,0-1-1,0 1 0,0 0 1,0 0-1,0 0 0,-1 0 1,1 1-1,-1-1 0,1 0 1,-1 1-1,1 0 0,-1 0 0,0 0 1,0 0-1,0 0 0,0 0 1,0 1-1,0-1 0,1 1 1,-1 0-1,0 0 0,0 0 1,0 0-1,0 0 0,0 1 1,0 0-1,0-1 0,0 1 1,0 0-25,-4 2 2,0-1 0,0 1 0,0 0 0,0 1 0,1-1 0,0 1 0,0 1 0,0-1 0,0 1 0,1 0 0,-1 0 0,1 2-2,-32 70-50,36-75 47,0 1 0,1 0 1,-1 0-1,1-1 0,0 1 0,0 0 1,0 0-1,0 0 0,0 0 0,1-1 0,-1 1 1,1 0-1,-1 0 0,1-1 0,0 1 1,1 0-1,-1-1 0,0 1 0,1-1 1,-1 1-1,1-1 0,0 0 0,-1 0 0,1 0 1,0 0-1,1 0 0,-1 0 0,1 0 3,-2-1 12,0-1-1,0 0 1,1 0-1,-1 1 1,0-1-1,0 0 1,0 0-1,1 0 1,-1 0-1,0 0 0,0-1 1,1 1-1,-1 0 1,0 0-1,0-1 1,0 1-1,1-1 1,-1 1-1,0-1 1,0 0-1,0 1 1,0-1-1,0 0 0,0 0 1,0 0-1,0 1 1,-1-1-1,1 0 1,0 0-1,0 0 1,-1-1-1,1 1 1,-1 0-1,1 0 1,-1 0-1,1 0 0,-1 0 1,0-1-1,1 1 1,-1 0-1,0 0 1,0-1-1,0 1 1,0 0-1,0 0 1,0-1-1,0 1-11,-1 1-22,1-1-1,0 1 1,-1 0 0,1 0-1,0 0 1,-1 0-1,1 0 1,0-1 0,-1 1-1,1 0 1,0 0 0,-1 0-1,1 0 1,-1 0 0,1 0-1,0 0 1,-1 0-1,1 0 1,0 0 0,-1 0-1,1 1 1,0-1 0,-1 0-1,1 0 1,0 0 0,-1 0-1,1 0 1,0 1-1,-1-1 1,1 0 0,0 0-1,0 1 1,-1-1 0,1 0-1,0 0 1,0 1 0,-1-1-1,1 0 1,0 1-1,0-1 1,0 0 0,0 1-1,-1-1 1,1 0 0,0 1-1,0-1 1,0 0 0,0 1-1,0-1 1,0 1-1,0-1 1,0 0 0,0 1-1,0-1 1,0 0 0,0 1-1,0-1 1,1 0 0,-1 1-1,0-1 1,0 0-1,0 1 23,-2 16-496,1 1 208</inkml:trace>
  <inkml:trace contextRef="#ctx0" brushRef="#br0" timeOffset="-12962.135">3894 1677 4736,'22'-24'3157,"-21"21"-3141,-67 54 4464,10-7-2747,-27 74-117,-11 31-1232,87-140-371,2-4 2,0 1 1,0 1 0,1-1 0,-1 1 0,1-1 0,1 1-1,-1 1 1,1-1 0,1 0 0,-1 1 0,0 5-16,19-10 240,82-45 197,-72 27-407,-1 0 0,0-2 0,-1-1 0,-1-1-1,4-6-29,79-113-106,-96 121 91,-9 15 22,0-1 1,1 0-1,-1 1 0,1 0 0,-1-1 0,1 1 0,0 0 0,0 0 0,0 0 1,0 0-1,0 0 0,0 0 0,1 1 0,-1-1 0,1 1 0,-1-1 0,1 1 1,-1 0-1,1 0 0,0 0-7,95-30 112,-98 31-99,1 0 1,-1 0-1,1 0 1,-1 0-1,1 0 1,-1 0-1,1 0 1,-1 0-1,1 0 1,-1 0-1,0 0 1,1 0-1,-1 1 1,1-1-1,-1 0 1,1 0-1,-1 0 1,0 1-1,1-1 1,-1 0-1,1 1 1,-1-1-1,0 0 1,0 1-1,1-1 0,-1 0 1,0 1-1,1-1 1,-1 1-1,0-1 1,0 0-1,0 1 1,1-1-1,-1 1 1,0-1-1,0 1 1,0-1-1,0 1 1,0-1-1,0 1 1,0-1-1,0 0 1,0 1-1,0-1 1,0 1-1,0-1 1,-1 1-1,1-1 1,0 1-1,0-1 1,0 1-1,0-1 1,-1 0-1,1 1 1,0-1-1,-1 1-13,-8 34-3523,8-32 3022,-3 8-555,0-1 496</inkml:trace>
  <inkml:trace contextRef="#ctx0" brushRef="#br0" timeOffset="-12345.57">3848 2059 7168,'2'-9'3527,"16"0"-3300,-3 2-419,22-26 1158,-30 44 527,9 59 208,-11-63-1630,-1-1 0,1-1 0,1 1 0,-1-1 0,1 0 0,0 0 0,0-1 0,0 1 0,0-1 0,1-1-1,0 1 1,0-1 0,0-1 0,0 2 0,0-2 0,0 0 0,1-1 0,-1 1 0,1-1 0,-1-1 0,1 0 0,-1 0 0,1 0 0,0-1-1,-1 0 1,0-1 0,1 1 0,-1-1 0,0-1 0,6-3-71,32-7-1306,-26 7-2310</inkml:trace>
  <inkml:trace contextRef="#ctx0" brushRef="#br0" timeOffset="-11424.751">4455 2045 5760,'-4'-3'4311,"1"13"-3540,-17 13-29,-1-7-148,16-14-542,0 1-1,0 0 1,1 1-1,-1-1 1,1 1 0,-1 0-1,1 0 1,0 0 0,1 1-1,-1-1 1,1 1-1,0 0 1,0 0 0,0 1-1,1 0 1,0-1 0,-2 6-52,5-8 15,0-1 1,0 1 0,0 0-1,0 0 1,0-1 0,1 1 0,-1-1-1,1 1 1,0-1 0,-1 1-1,1-1 1,0 0 0,1 0-1,-1 0 1,0 0 0,1 0 0,-1-1-1,1 1 1,-1-1 0,1 0-1,0 1 1,-1-1 0,1 0-1,0-1 1,0 1 0,0 0 0,0-1-1,0 0 1,0 1 0,-1-1-1,1 0 1,0-1 0,0 1 0,0 0-1,0-1 1,3-1-16,9 2 208,1-2 0,0 0 0,-1-1 0,0 0 0,1-1 0,-2-1 0,1 0 0,0-1 0,-1-1 0,3-2-208,-15 8-16,-1 0 1,1 0 0,-1 0-1,0 0 1,1 0 0,-1-1-1,0 1 1,0 0-1,0-1 1,0 1 0,0-1-1,0 1 1,0-1-1,-1 1 1,1-1 0,0 1-1,-1-1 1,0 0 0,1 0-1,-1 1 1,0-2-1,0 1 1,1 1 0,-1-1-1,-1 0 1,1-1 15,-5 26 405,-6 78-262,-3 22-7171,9-89 4447</inkml:trace>
  <inkml:trace contextRef="#ctx0" brushRef="#br0" timeOffset="-10116.16">3856 3315 8064,'-8'-31'4480,"8"30"-4479,0 1-1,0 0 1,-1-1 0,1 1 0,0-1 0,0 1 0,0-1 0,-1 1 0,1-1 0,0 1 0,-1 0 0,1-1 0,0 1 0,-1 0 0,1-1 0,0 1-1,-1 0 1,1-1 0,-1 1 0,1 0 0,-1 0 0,1 0 0,0-1 0,-1 1 0,1 0 0,-1 0 0,1 0 0,-1 0 0,1 0 0,-1 0 0,1 0-1,-1 0 1,1 0 0,-1 0 0,1 0 0,-1 0 0,1 0 0,-1 0 0,1 0 0,-1 1 0,1-1 0,-1 0 0,1 0 0,0 1 0,-1-1-1,1 0 1,-1 1 0,1-1 0,0 0 0,-1 1 0,1-1 0,0 0 0,-1 1 0,1-1 0,0 1 0,0-1 0,0 0 0,-1 1 0,1-1 0,0 1-1,0-1 1,0 1 0,0-1-1,-18 88 746,13-41-350,-17 164 516,22-210-903,0-1 1,1 1 0,-1-1-1,0 1 1,0 0 0,1-1-1,-1 1 1,0-1 0,1 0-1,-1 1 1,0-1 0,1 1-1,-1-1 1,1 1 0,-1-1-1,1 0 1,-1 1 0,1-1-1,-1 0 1,1 0 0,-1 1-1,1-1 1,-1 0 0,1 0-1,-1 0 1,1 0 0,0 0-1,-1 0 1,1 0 0,-1 0-1,1 0 1,-1 0 0,1 0-1,0 0 1,-1 0 0,1 0-1,-1 0 1,1 0 0,-1-1-1,1 1 1,-1 0 0,1 0-1,-1-1 1,1 1 0,-1 0-1,1-1 1,-1 1 0,1-1-1,-1 1 1,0-1 0,1 1-1,-1 0 1,0-1 0,1 1-1,-1-1 1,0 1 0,0-1-1,1 0 1,-1 1 0,0-1-1,0 1 1,0-1 0,0 1-1,0-2-9,53-73 816,-40 49-676,0 2-1,2 0 0,1 0 1,1 2-1,1 0 1,1 0-1,21-18-139,-39 39 38,1-1 0,0 0 0,-1 1 0,1-1 0,0 1 0,0 0 0,0 0 0,0-1 0,0 1 0,0 1 0,0-1 0,0 0 0,0 0 0,0 1 0,0-1 0,1 1 0,-1 0 1,0 0-1,0-1 0,1 1 0,-1 1 0,0-1 0,0 0 0,1 1 0,-1-1 0,0 1 0,0-1 0,0 1 0,0 0 0,0 0 0,2 1-38,20 26-2361,-4-3-3150,-18-23 4322,-2 5 581</inkml:trace>
  <inkml:trace contextRef="#ctx0" brushRef="#br0" timeOffset="-9813.625">3894 3601 10112,'30'24'5339,"-24"-20"-5366,0 0 1,0-1 0,1 1 0,-1-1-1,1-1 1,-1 0 0,1 1 0,0-2-1,0 1 1,0-1 0,0 0 0,1-1 26,-5 0-128,1-1 0,0 1 0,-1 0 1,1 1-1,-1-1 0,1 1 0,-1-1 1,1 1-1,-1 0 0,1 0 0,-1 0 0,0 1 1,1-1-1,-1 1 0,0 0 0,0 0 1,0 1-1,-1-1 0,1 1 0,0-1 1,-1 1-1,1 0 128,-2 4-261</inkml:trace>
  <inkml:trace contextRef="#ctx0" brushRef="#br0" timeOffset="-9070.404">4323 3466 10112,'6'-19'4892,"19"14"-4654,-23 5-251,1 0 0,0 0-1,0 0 1,0 0 0,0 0 0,0 1-1,-1-1 1,1 1 0,0 0 0,0 0-1,-1 0 1,1 0 0,0 0 0,-1 0-1,1 1 1,-1-1 0,0 1 0,1 0-1,-1 0 1,0 0 0,0 0 0,0 0-1,0 0 1,-1 0 0,1 1 0,0-1-1,-1 1 1,0-1 0,0 1 0,0 0-1,0-1 1,0 1 0,0 0-1,0 0 1,-1 1 13,-1 7 86,0 1 1,-1 0-1,0-1 0,-1 0 1,0 0-1,-1-1 0,0 1 0,-1-1 1,0 0-1,0 0 0,-1 0 0,-1-1 1,0 0-1,0 0 0,0 0 1,-1 0-1,-1-2-86,-73 70-955,101-79 849,-9-1 245,74-12 738,-81 14-854,0 1 0,0 0 1,1 0-1,-1 0 0,0 0 0,0 1 0,1-1 0,-1 1 0,0 0 0,0 0 0,0 0 0,0 0 0,0 1 0,0-1 0,0 1 0,0 0 0,-1-1 0,1 1 0,0 1 0,-1-1 0,0 0 0,1 1 0,-1 0-23,0-1 3,-1 0-1,0 0 1,0 0-1,-1 0 0,1 0 1,0 0-1,-1 0 1,1 1-1,-1-1 1,0 0-1,1 0 1,-1 0-1,0 1 1,0-1-1,-1 0 1,1 0-1,0 0 1,-1 1-1,0 0 0,1-1 1,-1 0-1,0 0 1,0 0-1,0 0 1,0 0-1,0 0 1,0-1-1,-1 1 1,1 0-1,-2 0-2,-56 47 1099,46-40-816,2-1 261,-38 26-2131,-30 10-6484,53-36 6807</inkml:trace>
  <inkml:trace contextRef="#ctx0" brushRef="#br0" timeOffset="-8096.247">3792 4765 8832,'-5'-4'3488,"2"8"-3469,2 0 132,-5 154 1855,13-127-1617,8-38-117,-6 3-60,0 0-1,-1-1 1,1 1 0,-1-2-1,-1 0 1,1-1 0,-1 1-1,0 0 1,0-1 0,-1-1-1,0 1 1,0-1 0,3-6-212,12-22 130,-11 18-98,0 1 1,2-1-1,-1 2 1,2 0 0,0 0-1,3 0-32,-15 14-29,1 1 0,-1-1 0,1 1 0,-1-1 0,1 1 0,0-1 0,0 1-1,0 0 1,0 0 0,0 0 0,0 0 0,0 0 0,0 1 0,0-1 0,0 0 0,0 1 0,0 0 0,0-1 0,1 1 0,-1 0-1,0 0 1,0 0 0,0 1 0,1-1 0,-1 0 0,0 1 0,0-1 0,0 1 0,0 0 0,0 0 0,0 0 0,0 0 0,0 0-1,0 0 1,0 1 0,-1-1 0,1 0 0,0 1 0,-1-1 0,1 1 0,-1 0 0,1 1 29,0-1-405,-1-1 1,0 1-1,1 0 1,-1 0-1,0 0 0,0 0 1,0 0-1,-1 0 1,1 0-1,0 0 1,-1 0-1,0 0 1,1 0-1,-1 0 0,0 1 1,0-1-1,0 0 1,0 0-1,0 0 1,-1 0-1,0 2 405,-2 3-709</inkml:trace>
  <inkml:trace contextRef="#ctx0" brushRef="#br0" timeOffset="-7812.273">3808 4982 10112,'13'-4'4397,"10"5"-3533,-3 2-621,42-8-322,23 0-79,-32 18-4165,-47-10 669,-1 0 1276</inkml:trace>
  <inkml:trace contextRef="#ctx0" brushRef="#br0" timeOffset="-7370.293">4214 4883 12800,'26'-9'5400,"17"3"-4247,-7 1-2016,51-1-358,-86 6 1246,-1 0 1,1 0 0,0 1 0,-1-1-1,1 0 1,-1 0 0,1 0-1,-1 1 1,1-1 0,-1 0-1,1 1 1,-1-1 0,1 0-1,-1 1 1,1-1 0,-1 0-1,0 1 1,1-1 0,-1 1-1,0-1 1,1 1 0,-1-1-1,0 1 1,0-1 0,1 1-1,-1 0 1,0-1 0,0 1-1,0-1 1,0 1 0,0-1 0,0 1-1,0 0 1,0-1 0,0 1-1,0-1 1,0 1 0,0-1-1,0 1 1,0 0 0,-1-1-1,1 1 1,0-1 0,0 1-1,-1-1 1,1 1 0,0-1-1,-1 1 1,1-1 0,0 1-1,-1-1 1,1 0 0,-1 1-26,-21 25 468,7-14-510,1 0 0,0 0 0,1 1 0,0 1 0,1 0 0,1 0 0,0 2 0,1-1 0,0 1 1,2 1-1,0 0 0,0 0 0,2 1 0,0-1 0,0 5 42,6-18-18,0-1 1,0 1-1,0-1 1,1 1 0,-1-1-1,1 1 1,0-1-1,0 0 1,0 1-1,0-1 1,1 1-1,-1-1 1,1 0 0,0 0-1,0 0 1,0 0-1,0 0 1,1-1-1,-1 1 1,1-1-1,-1 1 1,1-1-1,0 0 1,0 0 0,0 0-1,0-1 1,0 1-1,2 0 18,3 2-269,1-1-1,-1 0 1,1-1-1,0 0 1,0 0-1,0-1 0,0 0 1,0 0-1,0-1 1,6-1 269,26-5-373</inkml:trace>
  <inkml:trace contextRef="#ctx0" brushRef="#br0" timeOffset="-6619.921">3799 6230 8064,'5'-19'4029,"14"0"-3506,-6 8 391,-8 24 302,-6 16-927,-2 0 1,0 0-1,-3 1 0,0-1 0,-9 24-289,-30 74-5147,42-120 3952,10-3 561</inkml:trace>
  <inkml:trace contextRef="#ctx0" brushRef="#br0" timeOffset="-6230.959">4146 6295 10368,'-3'0'4400,"-8"5"-4498,-3 3-823,-75 26-1287,61-23 2082,18-8 362,0 1 1,1 0-1,-1 1 0,1 0 0,0 0 0,0 1 1,0 0-1,1 1 0,-4 4-236,11-9 126,1 0-1,-1 1 1,1-1-1,0 0 1,0 1-1,1-1 1,-1 0 0,0 1-1,1-1 1,-1 0-1,1 0 1,0 1 0,0 0-1,0-1 1,0 0-1,0 0 1,0 0-1,0 0 1,1 0 0,-1 0-1,1 0 1,-1-1-1,1 1 1,0-1 0,0 1-1,0-1 1,0 0-1,0 1 1,0-1-1,0 0-125,1 2 153,53 37 831,-14-24-6096,-27-15 867,0-3 1461</inkml:trace>
  <inkml:trace contextRef="#ctx0" brushRef="#br0" timeOffset="-5987.838">4150 6615 11392,'9'7'8010,"32"-18"-9301,27-58-844,-46 44 1657,86-119 2158,-108 143-1640,0 0 0,0 1-1,0-1 1,0 0 0,0 0 0,1 0-1,-1 0 1,0 1 0,0-1 0,1 0-1,-1 0 1,1 1 0,-1-1 0,1 0-1,-1 0 1,1 1 0,-1-1-1,1 0 1,-1 1 0,1-1 0,0 1-1,-1-1 1,1 1 0,0-1 0,-1 1-1,1 0 1,0-1 0,0 1 0,0 0-1,-1-1 1,1 1 0,0 0 0,0 0-1,0 0 1,0 0 0,-1 0 0,1 0-1,0 0 1,0 0 0,0 0 0,0 0-1,0 0 1,-1 1 0,1-1-1,0 0 1,0 1 0,-1-1 0,1 0-1,0 1 1,0-1 0,-1 1 0,1-1-1,0 1 1,-1-1 0,1 1 0,-1 0-1,1-1 1,-1 1 0,1 0 0,-1 0-1,1-1 1,-1 2-40,6 67 171,-4 137-3094,-5-137 2480</inkml:trace>
  <inkml:trace contextRef="#ctx0" brushRef="#br0" timeOffset="-4005.933">3468 1292 2048,'4'-15'872,"0"0"0,2 1-1,0-1 1,0 1 0,2 1 0,6-11-872,-13 23 65,1-5 582,1 1-319,-1 0 0,1 0-1,-1 1 1,2-1-1,-1 1 1,0 0 0,1 0-1,-1 0 1,1 0-1,0 1 1,1-1 0,-1 1-1,2-1-327,-2 4 64,-8 13 731,-89 73 7,80-77-553,-4 1 475,24-20 130,86-72-582,-67 66-170,-29 26 138,-38 60 495,37-62-702,-1-1 0,1 1-1,-1-1 1,-1-1-1,1 1 1,-1-1-1,0 0 1,0 0-1,-1 0 1,-3 2-33,0-7-609,6-10-4158,6-4 4026</inkml:trace>
  <inkml:trace contextRef="#ctx0" brushRef="#br0" timeOffset="-2768.121">4101 658 9088,'-4'-27'4154,"4"27"-3610,0 0-234,-4 11-49,-38 83 758,-25 117-699,48-157 959,30-63-1001,7-16-163,-1 0 1,-2 0-1,-1-3 0,0 1 1,-2 0-1,-2-1 1,0-1-1,-2-1 0,-1 1 1,-1 0-1,1-23-115,-5 42-64,6-18 148,-8 28-87,0-1 0,0 1 0,1-1 1,-1 1-1,0 0 0,0-1 0,0 1 0,0-1 0,0 1 0,1 0 0,-1-1 0,0 1 0,0 0 0,0-1 1,1 1-1,-1 0 0,0-1 0,1 1 0,-1 0 0,0 0 0,1-1 0,-1 1 0,0 0 0,1 0 1,-1 0-1,1 0 0,-1-1 0,0 1 0,1 0 0,-1 0 0,1 0 0,-1 0 0,0 0 0,1 0 0,-1 0 1,1 0-1,-1 0 0,0 0 0,1 0 0,-1 0 0,1 0 0,-1 0 0,0 1 0,1-1 0,-1 0 1,1 0-1,-1 0 0,0 1 0,1-1 0,-1 0 0,0 0 0,1 1 0,-1-1 0,0 0 0,0 1 1,1-1-1,-1 0 0,0 1 0,0-1 0,0 0 0,1 1 0,-1-1 3,8 14 28,-1 2 0,0-1-1,-1 0 1,0 1 0,-1-1 0,-1 1-1,-1 0 1,0 1 0,-1-1-1,0 7-27,20 74 395,-21-96-393,-1 0 0,0 0 1,1-1-1,-1 1 0,1 0 0,-1 0 0,1 0 1,0-1-1,-1 1 0,1 0 0,0-1 0,-1 1 1,1-1-1,0 1 0,0-1 0,-1 1 0,1-1 1,0 1-1,0-1 0,0 0 0,0 1 0,0-1 1,0 0-1,-1 0 0,1 0 0,0 0 0,0 1 1,0-1-1,0-1 0,0 1 0,0 0 0,0 0 0,0 0 1,0 0-1,0-1 0,-1 1 0,1 0 0,0-1 1,0 1-1,0-1 0,0 1 0,-1-1 0,1 1 1,0-1-3,31-28 74,32-89 48,5-6 44,-28 76 372,-40 48-535,-1 0 0,0 0-1,1-1 1,-1 1-1,0 0 1,1 0-1,-1 0 1,1 0 0,-1-1-1,1 1 1,-1 0-1,0 0 1,1 0-1,-1 0 1,1 0 0,-1 0-1,1 0 1,-1 0-1,0 0 1,1 0-1,-1 0 1,1 0 0,-1 1-1,1-1 1,-1 0-1,0 0 1,1 0-1,-1 1 1,0-1 0,1 0-1,-1 0 1,0 1-1,1-1 1,-1 0-1,0 1 1,1-1-1,-1 0 1,0 1 0,0-1-1,1 0 1,-1 1-1,0-1 1,0 1-1,0-1 1,0 0 0,0 1-1,1-1 1,-1 1-1,0-1 1,0 1-1,0-1 1,0 0 0,0 1-1,0-1 1,0 1-1,0-1 1,-1 1-1,1-1-2,0 34-82,-1-30 85,-25 122-25,-19 33 1,25-42-434,25-40-6092,3-60 1288,3-12 1878</inkml:trace>
  <inkml:trace contextRef="#ctx0" brushRef="#br0" timeOffset="-2172.03">4655 921 9600,'-16'-11'3848,"-5"-6"-5040,26 11 1048,0 12 385,1-1 1,-1 2 0,0-1 0,-1 0 0,1 1 0,-1-1-1,0 1 1,-1 0 0,0 0 0,0 0 0,0 1 0,-1-1-1,0 1 1,-1-1 0,1 1 0,-1 0 0,-1-1 0,0 1-1,0 4-241,0-10-13,2 14 47,-1-2 0,2 1 0,0-1 0,1 0 0,0 0 0,1 0 0,1 0 0,1 0-34,-7-13 20,0 0 1,1 0-1,-1-1 0,1 1 1,0 0-1,-1 0 1,1-1-1,0 1 0,-1 0 1,1-1-1,0 1 1,0 0-1,-1-1 0,1 1 1,0-1-1,0 1 1,0-1-1,0 0 0,0 1 1,0-1-1,-1 0 1,1 0-1,0 0 0,0 0 1,0 1-1,0-1 1,0-1-1,0 1 0,0 0 1,0 0-1,0 0 1,0 0-1,0-1 0,0 1 1,0 0-1,0-1 1,0 1-1,-1-1 0,1 1 1,0-1-1,0 1 1,0-1-1,-1 1 0,1-1 1,0 0-1,-1 0 1,1 1-1,-1-1-20,32-39-185,-21 22-59,-5 7 280,0 1-1,0-1 1,1 2 0,1-1-1,0 1 1,0-1 0,8-5-36,-16 14 18,1 1 0,-1 0 1,0-1-1,1 1 0,-1 0 0,1 0 1,-1-1-1,1 1 0,0 0 0,-1 0 1,1 0-1,-1 0 0,1-1 0,-1 1 1,1 0-1,-1 0 0,1 0 0,0 0 1,-1 1-1,1-1 0,-1 0 0,1 0 1,-1 0-1,1 0 0,-1 0 0,1 1 1,-1-1-1,1 0 0,-1 1 0,1-1 1,-1 0-1,1 1 0,-1-1 0,0 0 1,1 1-1,-1-1 0,1 1 0,-1-1 1,0 1-1,0-1 0,1 1 1,-1-1-1,0 1 0,0-1 0,1 1 1,-1-1-1,0 1 0,0-1 0,0 1 1,0-1-1,0 1-18,5 32 279,-13 130-279,-2-96-32</inkml:trace>
  <inkml:trace contextRef="#ctx0" brushRef="#br0" timeOffset="-645.606">4478 2676 7808,'23'-37'3417,"-5"16"-2610,9-45-498,-27 66-287,0 0 1,0 1 0,0-1-1,1 0 1,-1 0-1,0 1 1,0-1-1,0 0 1,1 0-1,-1 0 1,0 0-1,0 1 1,1-1-1,-1 0 1,0 0-1,0 0 1,1 0 0,-1 0-1,0 0 1,0 0-1,1 0 1,-1 1-1,0-1 1,0 0-1,1 0 1,-1 0-1,0 0 1,1 0-1,-1-1 1,0 1-1,0 0 1,1 0 0,-1 0-1,0 0 1,0 0-1,1 0 1,-1 0-1,0 0 1,0-1-1,1 1 1,-1 0-1,0 0 1,0 0-1,0-1 1,1 1-1,-1 0 1,0 0 0,0 0-1,0-1 1,0 1-1,0 0 1,1 0-1,-1-1-22,3 29 203,-9 8 37,-1-1 0,-1 0 0,-2 0 0,-7 15-240,5-33 108,4-30-66,10-1-42,0 1 0,1 0 0,1 0 0,0 1 0,0-2 0,2 2 0,-1 0 0,2 0 0,-1 1 0,4-4 0,-3 3 120,-1 1 0,2 0 0,-1 1 0,1 0 1,1 0-1,0 0 0,0 1 0,1 0 0,0 1 1,1 0-1,0 1 0,0 0 0,8-3-120,-18 10 51,0-1 0,0 0 0,0 1 0,0-1 0,0 1 0,0 0 0,1-1 0,-1 1 0,0 0-1,0 0 1,0 0 0,1 0 0,-1 0 0,0 0 0,0 0 0,0 0 0,1 0 0,-1 0 0,0 1 0,0-1 0,0 0 0,1 1 0,-1-1 0,0 1-1,0 0 1,0-1 0,0 1 0,0 0 0,0 0 0,0-1 0,0 1 0,-1 0 0,1 0 0,0 0 0,0 0 0,-1 0 0,1 0 0,-1 0 0,1 0-1,0 1-50,21 138-101,-20-138 59,-1-1-1,1 0 1,-1 0 0,1 0-1,-1 0 1,1 0-1,0 0 1,-1 0 0,1-1-1,0 1 1,0-1 0,-1 1-1,1-1 1,0 1-1,0-1 1,0 0 0,0 0-1,0 0 1,0 0 0,-1-1-1,1 1 1,0 0-1,0-1 1,0 1 0,-1-1-1,1 1 1,0-1 0,0 0-1,-1 0 1,1 0-1,-1 0 1,1 0 0,-1 0-1,1 0 1,-1-1 0,0 1-1,1-1 43,7-6-1275,-1 1-1,-1-1 0,1-1 1,-1 1-1,-1-1 1,0 0-1,0-1 0,-1 0 1,2-3 1275,10-19-666,3 4 4471,-16 22-2593,-2 4-826,-1-1 0,0 1-1,0 0 1,1 0-1,0 0 1,-1 0-1,1 0 1,0 1 0,0-1-1,0 1 1,0-1-1,0 1 1,0-1 0,0 1-1,0 0 1,1 0-1,-1 0 1,0 0-1,1 1-385,-2 2 40,0 1-1,0-1 1,-1 1-1,1 0 1,0-1-1,-1 1 1,0 0-1,0-1 0,0 1 1,0 0-1,0 0 1,0-1-1,-1 1 1,1 0-1,-1-1 1,0 1-1,0-1 0,0 1 1,0-1-1,0 1 1,0-1-1,-1 0 1,0 1-40,2-1 47,-68 136 156,22-64-2619,45-74-6221,3-4 7445,5-8-1208</inkml:trace>
  <inkml:trace contextRef="#ctx0" brushRef="#br0" timeOffset="-479.658">5010 2503 9472,'20'-19'5328,"-11"39"-3776,-22 245-3526,17-241 480,15-11-3481,-2-15 3050</inkml:trace>
  <inkml:trace contextRef="#ctx0" brushRef="#br0" timeOffset="1076.869">4327 4394 8064,'7'-2'4341,"36"2"-4389,109 1 1205,-102-3-1318,0 2-1,-1 3 0,22 5 162,-44-2-101</inkml:trace>
  <inkml:trace contextRef="#ctx0" brushRef="#br0" timeOffset="1583.235">5202 4242 10368,'-1'-23'5328,"2"22"-5078,-32 80-575,-44 74 570,65-136-205,10-17-50,0 0 1,0 0 0,0 0 0,0 0-1,0 0 1,-1 0 9,122-200-2549,-115 190 2617,2-4 342,0 1 1,1-1-1,0 1 0,1 1 0,0 0 0,1 1 0,1 0 1,0 0-1,2 0-410,-13 10 28,1 0 0,-1 0 0,1 1 0,-1-1 0,1 1 0,-1-1 0,1 1 0,0-1 0,-1 1-1,1 0 1,0 0 0,-1 0 0,1 0 0,-1 0 0,1 0 0,0 0 0,-1 1 0,1-1 0,0 0 0,-1 1 0,1 0 0,-1-1 0,1 1 0,-1 0 0,1 0 0,-1-1 0,0 1 0,1 0 0,-1 0 0,0 1 0,0-1 0,0 0 0,0 0 0,0 1 0,0-1 0,0 0 0,0 1 0,0-1-1,-1 1 1,1-1 0,0 2-28,27 73-917,4 4-3509,-32-79 4196,0-1 1,1 1 0,-1-1-1,1 1 1,-1-1 0,1 1-1,-1-1 1,1 0 0,0 1-1,-1-1 1,1 0 0,-1 1-1,1-1 1,0 0 0,-1 0-1,1 1 1,0-1 0,-1 0-1,1 0 1,0 0 0,-1 0-1,1 0 1,0 0 0,-1 0-1,1 0 1,0 0 0,-1 0-1,1-1 1,0 1 0,-1 0-1,1 0 1,-1-1 0,1 1 0,0 0-1,-1-1 1,1 1 0,-1 0 229,9-7-2459</inkml:trace>
  <inkml:trace contextRef="#ctx0" brushRef="#br0" timeOffset="1776.612">5571 4198 7040,'21'-13'4482,"3"-7"-3103,-65 90 1304,3-5-1764,14-26-1572,4 2-3795,20-40 3190,7-5 586</inkml:trace>
  <inkml:trace contextRef="#ctx0" brushRef="#br0" timeOffset="2091.65">5695 4064 10624,'17'23'6188,"-14"29"-5956,-3-41-39,0 8-318,-1-1 1,-1 0-1,-1 0 1,0 1 0,-1-1-1,-1 2 125,-34 108-21,26-69-505,10-19-4900,5-38 2061,9-5 1237</inkml:trace>
  <inkml:trace contextRef="#ctx0" brushRef="#br0" timeOffset="2377.745">5823 4302 10368,'24'5'7301,"3"23"-6592,-25-27-707,0 0 1,1 0 0,-1 0 0,0 0-1,0 1 1,-1-1 0,1 1 0,0-1-1,0 1 1,-1 0 0,1 0 0,-1 0-1,0 0 1,1 0 0,-1 0 0,0 0-1,0 1 1,0-1 0,0 0 0,-1 1-1,1-1 1,-1 0 0,1 1 0,-1-1-1,0 0 1,0 1 0,0-1 0,0 1-1,0-1 1,0 0 0,-1 1 0,1-1-1,-1 0 1,0 0 0,0 1 0,0-1-1,0 0-2,-107 150 432,100-139-322,1 0-1,0 0 0,1 0 1,0 0-1,1 2 0,1-1 1,0 0-1,1 1 0,0-1 1,0 7-110,4-18-167,0 1 0,0-1 0,0 0 0,1 1 0,-1-1 0,1 0 1,-1 0-1,1 0 0,0 0 0,0 0 0,1-1 0,-1 1 0,1-1 0,-1 1 0,1-1 0,0 0 1,-1 0-1,1 0 0,1 0 0,-1 0 0,0 0 0,0 0 0,0-1 0,1 0 0,-1 0 1,1 0-1,-1-1 0,1 1 0,-1-1 0,1 0 0,-1 0 0,1 0 0,-1 0 0,1-1 1,-1 1-1,1-1 0,-1 0 0,0 0 0,1 0 0,-1 0 0,1-2 167,27-7-554</inkml:trace>
  <inkml:trace contextRef="#ctx0" brushRef="#br0" timeOffset="3333.018">4911 5700 10112,'12'-43'5594,"-9"39"-5707,-10 11 13,-38 151 228,26-64-544,19-134-3744,3 22 3450,14-76 29,8 1 3997,9 32 305,-32 62-3595,0-1-1,0 0 0,0 0 1,0 1-1,0-1 0,0 1 1,0 1-1,0-2 0,0 1 1,0 0-1,0 0 0,-1 0 0,1 1 1,0-1-1,-1 0 0,1 1 1,-1-1-1,1 1 0,-1-1 1,0 1-1,0-1 0,1 1 1,-1 0-1,-1 0 0,1 0 0,0 0 1,0-1-1,0 3-25,-1-4 1,84 171-1756,-73-161-341,-4-16 1734</inkml:trace>
  <inkml:trace contextRef="#ctx0" brushRef="#br0" timeOffset="3573.994">5247 5596 13056,'7'-14'6351,"-6"14"-6399,-1 0-330,-12 7-49,2 1 339,1 0 1,0 1-1,1 0 0,0 0 0,0 0 0,1 1 1,0 0-1,1 0 0,0 0 0,0 1 0,1 0 1,1 0-1,0 1 88,-12 36-1125,21-54-5647,-2-1 6136,8-14-372</inkml:trace>
  <inkml:trace contextRef="#ctx0" brushRef="#br0" timeOffset="3765.238">5258 5565 12288,'0'1'4042,"10"40"-1180,-18 30-3183,5-58 521,-3 22-282,1 1-1,1 0 0,2 0 1,2 19 82,8-21-1498,-8-33 1395,0 0 0,0-1 0,0 1 0,0 0 0,0-1 0,0 1 0,1-1 1,-1 1-1,0 0 0,0-1 0,1 1 0,-1-1 0,0 1 0,1-1 0,-1 1 0,1-1 0,-1 1 0,1-1 0,-1 1 0,1-1 0,-1 0 0,1 1 0,-1-1 1,1 0-1,-1 1 0,1-1 0,-1 0 0,1 0 0,0 0 0,-1 0 0,1 1 0,0-1 0,-1 0 0,1 0 0,-1 0 0,1 0 0,0 0 0,-1 0 0,1 0 1,0-1-1,-1 1 0,1 0 0,-1 0 0,1 0 0,0-1 0,-1 1 0,1-1 103,10-11-853</inkml:trace>
  <inkml:trace contextRef="#ctx0" brushRef="#br0" timeOffset="4055.761">5474 5882 11648,'-4'42'5898,"4"-41"-5896,0-1 0,0 1 1,0-1-1,0 0 0,0 1 0,0-1 0,0 1 0,0-1 0,1 1 1,-1-1-1,0 1 0,0-1 0,1 0 0,-1 1 0,0-1 1,0 0-1,1 1 0,-1-1 0,1 0 0,-1 1 0,0-1 0,1 0 1,-1 1-1,1-1 0,-1 0 0,0 0 0,1 0 0,-1 0 0,1 1 1,-1-1-1,1 0 0,-1 0 0,1 0 0,-1 0 0,1 0 0,-1 0 1,1 0-1,-1 0 0,1 0 0,-1 0 0,0 0 0,1-1 1,-1 1-1,1 0 0,-1 0 0,1 0 0,-1-1 0,1 1 0,-1 0 1,0 0-1,1-1 0,-1 1 0,0 0 0,1-1 0,-1 1 0,0 0 1,1-1-1,-1 1 0,0-1 0,0 1 0,1 0 0,-1-1 0,0 1 1,0-1-1,0 1 0,0-1 0,0 1-2,36-101-640,1 8 2613,-37 92-1925,1 0 0,-1 1-1,0-1 1,1 1 0,-1-1-1,0 1 1,1-1 0,-1 1-1,1-1 1,-1 1 0,1-1 0,-1 1-1,1-1 1,-1 1 0,1 0-1,0-1 1,-1 1 0,1 0-1,0-1 1,-1 1 0,1 0-1,0 0 1,-1 0 0,1 0-1,0 0 1,-1 0 0,1 0-1,0 0 1,-1 0 0,1 0-1,0 0 1,-1 0 0,1 0-1,0 0 1,-1 1 0,1-1-1,0 0 1,-1 1 0,1-1-1,-1 0 1,1 1 0,-1-1-1,1 0 1,0 1 0,-1-1-1,0 1 1,1-1 0,-1 1-1,1 0 1,-1 0-48,13 36 662,-9-12-834,0 0 0,-2 0 0,-1 0 1,-1 2-1,-1-1 172,-5 30-187</inkml:trace>
  <inkml:trace contextRef="#ctx0" brushRef="#br0" timeOffset="37338.187">1884 1181 3328,'0'0'1141,"0"0"-661,0 0-74,0 0 47,0 0-37,0 0 37,0 0-16,0 0 22,0 0-32,0 0-49,7 4 1014,156-5 1051,-103-14-1904,-52 12-422,1 0 0,-1 0 1,1 1-1,0 1 0,0 0 1,0 0-1,0 0 0,0 1 1,0 1-1,0-1 0,4 2-117,2 1 77,0 0-1,0-1 0,1-1 0,-1-1 1,0 0-1,1-1 0,-1-1 0,0 0 1,0-1-1,6-2-76,250-65 997,-52 66-277,-1-24 267,-25 23-523,-185 22-807,-13 2-7138,-7-18 5070,-6-5 1105</inkml:trace>
  <inkml:trace contextRef="#ctx0" brushRef="#br0" timeOffset="38834.992">3143 947 3072,'-11'-20'3392,"-23"-13"794,26 32-4007,-1 1-1,1 0 0,0 0 1,-1 1-1,1 0 0,0 1 0,-1 0 1,1 1-1,-4 1-178,-10 2 1190,18-2-34,18-2-696,-13-1-513,139 32 741,-133-31-670,-1 0 1,1 0 0,-1 1 0,0 1 0,0-1-1,0 1 1,0 0 0,0 0 0,-1 0 0,0 1-1,0 0 1,0 0 0,0 0 0,-1 0 0,0 1-1,0 0 1,0 0 0,-1 0 0,1 4-19,1 13 187,6-16-38,3-3-144,-13-4 43,-1 0 0,0 0 48,11 3 635,-11 0-713,-1 0 0,1 0 0,-1 0 0,1 0 0,-1 0 0,0 0 0,0-1 0,0 1 0,0 0 0,-1-1 0,1 1 0,-1-1 0,1 1 0,-1-1 0,0 1 0,0-1 0,0 0 0,-1 0 0,1 0 0,0 0 0,-1-1 0,1 1 0,-1-1 0,0 1-18,-2 2 96,-121 97 528,-1 0-726,67-44-575,59-57 592,29 0 394,-26 0-255,-1-1 1,1 1-1,-1-1 0,1 0 1,-1 1-1,1-1 1,-1 0-1,0 0 0,1 0 1,-1 0-1,0 0 0,0 0 1,0 0-1,0-1 0,0 1 1,0 0-1,0-1 0,0 1 1,0 0-1,0-1 0,-1 1 1,1-1-1,-1 1 0,1-1 1,-1 0-1,0 1 0,1-1 1,-1 1-1,0-1 0,0 0 1,0 1-1,0-1 0,-1 0 1,1 1-1,0-1 0,-1 1 1,1-1-1,-1 1 0,1-1-54,0-21-12,12-38 188,2 1 1,4 0 0,3-5-177,-19 61 30,1-54 354,-13 65-550,-17 32-2666,8-15-1263,4-19 3471</inkml:trace>
  <inkml:trace contextRef="#ctx0" brushRef="#br0" timeOffset="44353.734">1232 168 4224,'23'-37'2384,"-5"8"1258,-18 28-3140,0 1-113,0 0-26,0 0-49,0 0 28,-4 17 1322,-33 98-667,-16 49-709,31-114 11,19-73 506,-2-122-1402,7 128 602,1-1 0,0 1 1,1-1-1,0 0 0,2 1 1,0 1-1,1-1 0,1 1 1,0 1-1,1-1 0,1 1 1,0 0-1,4-3-5,-12 15 23,0-1 1,0 1-1,0 0 0,1 0 1,-1 0-1,1 0 1,0 0-1,0 1 1,0-1-1,0 1 0,0 0 1,1 0-1,-1 0 1,1 0-1,-1 0 0,1 1 1,0 0-1,0 0-23,-2 2 9,-1 0 1,1 1-1,0-1 0,-1 1 1,1 0-1,-1-1 0,0 1 1,1 0-1,-1 0 0,0 0 1,0 0-1,0 0 0,-1 0 0,1 0 1,0 0-1,-1 0 0,1 0 1,-1 1-1,0-1 0,0 0 1,1 1-10,0 4-14,33 188 110,-5-86-86,-25-87-267,-4-8-2666,0-13 2706,0 0-3367,0-1-544,0 0 1531</inkml:trace>
  <inkml:trace contextRef="#ctx0" brushRef="#br0" timeOffset="44968.726">1552 243 6656,'3'-7'1157,"-2"6"-1089,-1 0 0,0 0 0,0 0-1,0 0 1,0 0 0,1 0 0,-1 1 0,1-1 0,-1 0-1,0 0 1,1 0 0,-1 1 0,1-1 0,-1 0 0,1 0-1,0 1 1,-1-1 0,1 1 0,0-1 0,0 0 0,-1 1-1,1 0 1,0-1 0,0 1 0,0-1 0,-1 1 0,1 0-1,0 0 1,0-1 0,0 1 0,0 0 0,0 0-68,0 0-77,0 0 0,0-1 0,0 1 1,0 0-1,0 0 0,0-1 0,0 1 0,1-1 1,-2 1-1,1-1 0,0 0 0,0 1 0,0-1 1,0 0-1,0 1 0,0-2 0,-1 1 0,1 0 1,0 0-1,-1 0 0,1 0 0,0 0 0,-1 0 1,1 0-1,-1 0 0,0 0 0,1 0 0,-1 0 1,0 0-1,0 0 0,1 0 0,-1-1 0,0 1 1,0 0-1,0 0 0,-1 0 0,1 0 0,0 0 1,0 0-1,-1-1 77,-17-75 976,17 69-508,1-1 1,1 1-1,-1 0 0,2-1 1,-1 1-1,1 0 1,0 0-1,0 0 1,1 1-1,1-1 0,-1 1 1,1-1-469,-4 9 17,0-1 0,0 0 0,0 0 0,-1 0 0,1 1 1,0-1-1,0 0 0,0 0 0,0 1 0,0-1 0,0 0 0,0 0 0,0 1 0,0-1 1,0 0-1,0 0 0,0 0 0,0 1 0,1-1 0,-1 0 0,0 0 0,0 1 0,0-1 0,0 0 1,0 0-1,0 0 0,0 1 0,1-1 0,-1 0 0,0 0 0,0 0 0,0 0 0,1 1 1,-1-1-1,0 0 0,0 0 0,0 0 0,1 0 0,-1 0 0,0 0 0,0 0 0,1 0 0,-1 1 1,0-1-1,0 0 0,0 0 0,1 0 0,-1 0 0,0 0 0,0 0 0,1 0-17,-6 30-55,4-26 134,-56 178 781,34-121-712,-59 80 188,74-107-1552,24-43-4944,-6 2 4475,-2 0 789</inkml:trace>
  <inkml:trace contextRef="#ctx0" brushRef="#br0" timeOffset="45390.668">1534 283 5120,'11'-37'3157,"27"-67"-2938,-5 12 3343,-32 91-3539,-1 1-1,0-1 0,0 1 1,0-1-1,1 1 0,-1-1 1,0 1-1,1-1 0,-1 1 1,0-1-1,1 1 1,-1-1-1,1 1 0,-1 0 1,1-1-1,-1 1 0,1-1 1,-1 1-1,1 0 0,-1 0 1,1-1-1,-1 1 0,1 0 1,-1 0-1,1 0 1,0 0-1,-1 0 0,1-1 1,-1 1-1,1 0 0,0 0 1,-1 1-1,1-1 0,-1 0 1,1 0-1,0 0 0,-1 0 1,1 0-1,-1 1 0,1-1 1,-1 0-1,1 0 1,-1 1-1,1-1 0,-1 0 1,1 1-1,-1-1 0,1 1 1,-1-1-1,0 1 0,1-1 1,-1 1-1,0-1-22,17 33 143,-12-1 123,0 0-1,-3 0 0,0 2 0,-2-2 0,-2 1-265,1 26 520,3-13-242,-3 36-2476,0-54-789,-2-14 2390</inkml:trace>
  <inkml:trace contextRef="#ctx0" brushRef="#br0" timeOffset="46099.047">1790 421 5120,'0'-1'100,"-1"-1"-1,1 1 1,0-1 0,0 1-1,-1 0 1,1-1 0,0 1 0,0-1-1,0 1 1,1-1 0,-1 1-1,0 0 1,0-1 0,1 1 0,-1-1-1,1 1 1,-1 0 0,1-1-1,0 1 1,0 0 0,-1 0 0,1 0-1,0-1 1,0 1 0,0 0-1,0 0 1,0 0 0,0 1 0,1-1-1,-1 0 1,0 0 0,0 0-100,10-8 702,-10 9-637,0 0 0,0 0 0,0-1 0,0 1 0,0 0 0,0 0 0,0 0 0,0 1 0,0-1 0,0 0 0,0 0 0,0 1 0,0-1 0,0 0 0,0 1 0,0-1 0,0 1 0,0-1 0,0 1 0,0 0 0,0-1 0,-1 1 1,1 0-1,0 0 0,0-1 0,-1 1 0,1 0 0,-1 0 0,1 0 0,-1 0 0,1 0 0,-1 0 0,1 0 0,-1 0 0,0 0 0,1 0 0,-1 0 0,0 0 0,0 0 0,0 0 0,0 0 0,0 0 0,0 0 0,0 0 0,0 0 0,-1 0 0,1 1-65,-1 26 644,0-18-585,1 1 1,0-1 0,0 1 0,1-1-1,0 2 1,0-2 0,1 1 0,1-1 0,0 0-1,0 0 1,4 7-60,-6-16-6,0 1 1,0-1-1,-1 0 0,1 0 0,0 0 0,0 0 0,0 0 0,0 0 1,0-1-1,0 1 0,0 0 0,0 0 0,0-1 0,0 1 0,1-1 1,-1 1-1,0-1 0,0 1 0,1-1 0,-1 0 0,0 1 0,0-1 1,1 0-1,-1 0 0,0 0 0,1 0 0,-1 0 0,0 0 0,1-1 1,-1 1-1,0 0 0,1-1 0,-1 1 0,0-1 0,0 1 0,0-1 1,0 0-1,1 1 0,-1-1 0,0-1 6,39-39-859,-14 11 1328,-18 37 70,-5 57 229,-3 201-2251,0-238 1233</inkml:trace>
  <inkml:trace contextRef="#ctx0" brushRef="#br0" timeOffset="47044.307">2446 610 3840,'0'-32'5753,"0"21"-5304,0 6-261,0 0-1,-1 0 1,0 1-1,0-1 1,-1 1-1,1-1 1,-1 1-1,0-1 1,0 1-1,-1 0 1,1 0-1,-1 0 1,-1-1-188,3 4 18,-1 1 0,0 0 0,0 0 0,0 0 1,1 0-1,-1 0 0,0 0 0,0 0 0,0 1 1,1-1-1,-1 0 0,0 1 0,1 0 0,-1-1 1,0 1-1,1 0 0,-1 0 0,1 0 0,-1 0 1,1 0-1,-1 0 0,1 1 0,0-1 0,0 0 1,0 1-1,0-1 0,0 1 0,0-1 0,0 1 1,0-1-1,0 1-18,-3 3 65,-5 7-113,0 0 0,1 1 0,0 0 0,1 0 0,1 1 0,0 1 0,-2 6 48,1-4 192,3-4-140,8-15-8,60-60 1407,-63 62-1440,1 0 1,-1 0-1,1 0 1,-1 1-1,1-1 1,-1 1-1,0-1 0,1 1 1,-1 0-1,0-1 1,1 1-1,-1 0 1,0 0-1,0 0 1,0 0-1,0 0 1,0 1-1,0-1 1,0 0-1,0 0 1,0 0-1,0 1 1,0-1-1,-1 0 1,1 1-1,-1-1 1,1 0-1,-1 2-11,2 1 20,5 10 1,-2 0 1,0 1-1,-1 0 0,0 0 1,-2 1-1,1-1 0,-2 1 1,0 0-1,-1-1 0,0 1 1,-2-1-1,1 1 0,-2-1 1,-1 2-22,4-11 2,0-1 1,-1 1-1,1-1 1,-1 2-1,0-2 1,-1 0-1,0 1 1,0-1-1,0 0 1,0 0-1,-1 0 1,1-1-1,-1 1 1,-1 0-1,1-1 1,0 0-1,-1 0 1,0 0-1,0 0 1,0-1-1,-1 1 1,1-1-1,-1 0 1,0-1-1,0 1 1,0-1-1,0 0 1,0 0-1,0 0 1,-1-1-1,1 0 1,-1 0-3,-39-16 489,44 14-462,0 1 0,0-1-1,0 1 1,1-1-1,-1 1 1,0-1-1,1 1 1,-1-1 0,0 0-1,1 1 1,-1-1-1,1 0 1,-1 1-1,1-1 1,-1 0 0,1 0-1,-1 0 1,1 0-1,0 1 1,-1-1-1,1 0 1,0 0 0,0 0-1,0 0 1,0 0-1,0 0 1,0 0 0,0 0-1,0 0 1,0 1-1,0-1 1,0 0-1,1 0 1,-1 0 0,0 0-1,1 0 1,-1 0-1,0 1 1,1-1-1,-1 0 1,1 0 0,0 1-1,-1-1 1,1 0-1,-1 1 1,1-1-1,0 0 1,0 1 0,-1-1-1,1 1-26,9-7 30,0 0-1,1 1 1,-1 1-1,1 0 0,0 0 1,1 1-1,10-3-29,4-2-35,3-1-214,28-11-3811,-39 13 113,-12 0 1350</inkml:trace>
  <inkml:trace contextRef="#ctx0" brushRef="#br0" timeOffset="47950.959">1967 496 4864,'-1'-4'488,"6"-20"1360,-2-13-2435,-51-23 5232,47 59-4618,1 0 0,-1 0 0,1 0-1,-1 0 1,1 1 0,-1-1 0,0 0-1,0 0 1,1 1 0,-1-1 0,0 0-1,0 1 1,0-1 0,1 0 0,-1 1-1,0 0 1,0-1 0,0 1 0,0-1 0,0 1-1,0 0 1,0 0 0,0 0 0,0-1-1,0 1 1,0 0 0,0 0 0,0 1-1,0-1 1,0 0 0,0 0 0,0 0-1,0 1 1,0-1 0,0 0 0,0 1-1,0-1 1,0 1 0,0-1 0,0 1-1,0-1 1,0 1 0,1 0 0,-1-1 0,0 1-1,1 0 1,-1 0 0,0 0 0,1 0-1,-1-1 1,1 1 0,-1 0 0,1 0-1,0 0 1,-1 0 0,1 0 0,0 1-27,-6 11 65,2 1 0,0 1 1,1-1-1,0 1 0,1-1 1,1 1-1,0 1 0,1-1 1,1-1-1,0 1 0,1 0 1,1-1-1,0 1 0,0-1 1,2 0-1,1 5-65,-5-16 30,0 0 0,0-1 1,1 1-1,-1 0 0,1 0 0,-1 0 0,1-1 1,0 1-1,0-1 0,0 0 0,0 1 1,0-1-1,1 0 0,-1 0 0,1 0 0,-1-1 1,1 1-1,0-1 0,0 1 0,0-1 1,-1 0-1,1 0 0,0 0 0,0 0 0,1-1 1,-1 1-1,0-1 0,0 0 0,0 0 1,0 0-1,0 0 0,0-1 0,0 1 0,1-1 1,-1 1-1,0-1 0,-1 0 0,1-1 1,0 1-1,0 0 0,0-1 0,0 0-30,11-8 69,-1 0-1,-1-1 1,1 0-1,-2-2 0,0 1 1,6-8-69,34-37 576,-51 58-569,0-1 0,-1 0 0,1 1 0,0-1 0,0 0 0,-1 1 0,1-1 0,0 1 0,0-1 0,0 0 0,0 1-1,-1-1 1,1 1 0,0-1 0,0 1 0,0-1 0,0 0 0,0 1 0,0-1 0,0 1 0,0-1 0,0 1 0,0-1 0,1 1 0,-1-1 0,0 0 0,0 1 0,0-1 0,0 1 0,1-1 0,-1 0 0,0 1 0,0-1 0,1 0 0,-1 1 0,0-1 0,1 0 0,-1 1 0,0-1 0,1 0 0,-1 0 0,0 1 0,1-1 0,-1 0-1,1 0 1,-1 0 0,0 1 0,1-1 0,-1 0 0,1 0 0,-1 0 0,1 0 0,-1 0 0,1 0 0,-1 0 0,0 0 0,1 0 0,-1 0 0,1 0 0,-1 0 0,1-1 0,-1 1 0,0 0 0,1 0 0,-1 0-7,0 8 16,-4 66-432,1-52-629,0-1 0,-2 0-1,0-1 1,-1 1 0,-1-1-1,-1 0 1,-5 8 1045,-15 18-1045</inkml:trace>
  <inkml:trace contextRef="#ctx0" brushRef="#br0" timeOffset="50879.317">1583 2720 5248,'-38'27'2688,"-26"10"-571,62-36-2072,1-1 0,-1 1 0,1-1-1,-1 1 1,1 0 0,-1-1 0,1 1 0,0 0 0,-1 0-1,1 0 1,0 0 0,0 0 0,0 0 0,0 0 0,0 1-1,0-1 1,0 0 0,0 0 0,0 1 0,1-1 0,-1 1-1,1-1 1,-1 0 0,1 1 0,-1-1 0,1 1 0,0 0 0,-1-1-1,1 1 1,0-1 0,0 1 0,0-1 0,1 1 0,-1-1-1,0 1 1,1-1 0,-1 1 0,0-1 0,1 1 0,0-1-1,-1 1 1,1-1 0,0 0 0,0 2 0,0-2 0,0 0-1,0 0 1,0 1 0,0-1 0,0 0 0,0 0 0,0 0-1,1-1 1,-1 1-45,90 21 1120,168 21 187,-211-35-1144,1-2 0,0-2 1,0-3-1,25-2-163,121 6 227,-125-1 118,1-3 1,-1-3-1,0-3-345,-65 4 30,245 7 488,-3-6-113,-206 7-608,-47-21-671,-30-57-2177,35 68 3127,0 1 0,1 0 0,-1 0 0,1-1 1,-1 1-1,1 0 0,0-1 0,0 1 0,0 0 0,0-2 0,0 2 0,1 0 1,-1-1-1,1 1 0,-1 0 0,1-1 0,0 1 0,0 0 0,0 0 0,0 0 1,0 0-1,0 0 0,1 0 0,-1 0 0,1 0 0,-1 1 0,1-1 1,0 0-1,0 1 0,0 0 0,0-1 0,0 1 0,0 0-76,3-1 52,0 0 0,1 0 0,-1 1 0,1-1 0,-1 1 0,1 1 0,-1-1 0,1 1 0,0 0 0,-1 0 1,1 1-1,0 0 0,-1 0 0,1 0 0,-1 0 0,1 1 0,-1 0 0,0 0 0,0 1 0,0-1 0,0 1 0,0 0 0,-1 0 0,1 1 0,-1-1 0,0 1 0,0 0 0,0 1 0,0-1 0,-1 0 0,0 2 0,0-1 0,0 0 0,0 0 0,-1 0 0,0 0 0,0 0 0,0 1 0,-1-1 0,1 1 0,-1 0-52,-4 2-23,0 0 0,0-1 0,-1 0-1,0 0 1,0 0 0,-1 0 0,1 0-1,-1-1 1,-1 0 0,0 0-1,1 0 1,-2 0 0,1-1 0,0 0-1,-1-1 1,0 0 0,0 0 0,-1 0-1,1-1 1,-1 0 0,1 0-1,-3-1 24,2 2 98,-2 0-974,0 1-1,0-1 1,0-1 0,-1 1 0,1-2 0,-1 0-1,0 0 1,0-1 0,1 0 0,-1-1-1,-6 0 877,-20-8-1194</inkml:trace>
  <inkml:trace contextRef="#ctx0" brushRef="#br0" timeOffset="52095.836">723 2085 8320,'-3'-9'1184,"2"8"-1058,1 0 0,-1-1 0,0 1 0,1-1-1,-1 1 1,1 0 0,-1-1 0,1 1 0,0-1-1,0 0 1,0 1 0,-1-1 0,1 1 0,1-1-1,-1 1 1,0-1 0,0 1 0,1-1 0,-1 1-1,0-1 1,1 1 0,0-1 0,-1 1 0,1 0-1,0-1 1,0 1 0,0-1-126,-1 2-40,0 0 21,1-1 1,-1 1 0,0 0-1,0-1 1,1 1-1,-1 0 1,0 0 0,0-1-1,1 1 1,-1 0-1,0 0 1,1-1 0,-1 1-1,0 0 1,1 0-1,-1 0 1,0 0 0,1 0-1,-1-1 1,0 1 0,1 0-1,-1 0 1,1 0-1,-1 0 1,0 0 0,1 0-1,-1 0 1,0 0-1,1 1 1,-1-1 0,0 0-1,1 0 1,-1 0-1,1 0 1,-1 0 0,0 0-1,1 1 1,-1-1-1,0 0 1,0 0 0,1 1-1,-1-1 1,0 0 0,0 0-1,1 1 1,-1-1-1,0 0 1,0 1 0,1-1-1,-1 0 1,0 1-1,0-1 1,0 0 0,0 1-1,0-1 1,0 0-1,0 1 1,0-1 0,0 1 18,1 5 25,0 0 1,0 0-1,-1 0 1,0 1-1,0-1 1,-1 0-1,0 0 1,0 0-1,0 0 1,-1 0-1,0 0 1,0 0-1,0-1 1,-1 2-26,-75 229 2112,74-224-1937,-4 14 349,9-33 169,3-15-664,2 0 1,0-1-1,2 2 0,0-1 1,1 0-1,1 2 0,2-1 1,5-6-30,-4 9-17,92-109 1260,-104 126-1239,0 0 0,-1 0 0,1 1 0,0-1 0,0 0 0,-1 0 0,1 0 0,0 0 0,0 1 0,0-1 0,0 0 0,0 1 1,0-1-1,0 1 0,0-1 0,1 1 0,-1-1 0,0 1 0,0 0 0,0 0 0,0 0 0,1-1 0,-1 1 0,0 0 0,0 0 0,0 1 0,1-1 0,-1 0 0,0 0 0,0 0 0,0 1 0,0-1 0,0 1 0,1-1 0,-1 1 0,0-1 0,0 1 0,0 0 0,0-1 0,0 1 0,-1 0 0,1 0 0,0 0 0,0 0 0,0 0-4,2 11-12,-1 0-1,0 1 0,-1-1 0,0 1 0,0-1 0,-2 1 0,0 6 13,0 15-6,4 45 33,-3-78-22,0 0-1,0 0 1,0 0 0,0 0-1,0 0 1,0-1 0,0 1-1,0 0 1,0 0 0,1 0-1,-1 0 1,0 0 0,1-1-1,-1 1 1,0 0 0,1 0-1,-1 1 1,1-2 0,-1 1-1,1 0 1,-1-1 0,1 1-1,0 0 1,-1-1 0,1 1-1,0-1 1,0 1 0,-1-1-1,1 1 1,0-1 0,0 0-1,0 1 1,-1-1 0,1 0-1,0 0 1,0 1 0,0-1-1,0 0 1,0 0 0,0 0-1,-1 0 1,1 0 0,0 0-1,0 0 1,0-1 0,0 1-1,0 0 1,0 0-5,5-3 16,0 0 0,0-1 0,0 0 0,0 1 0,0-1 0,-1-1 0,1 1 0,-1-1 0,0 0 0,-1 0 0,1 0 0,-1-1-1,1 0-14,11-13 15,134-155 720,-110 129-1269,-39 55 565,-24 120 304,-40 198-1600,59-248-3104,19-55-629,-1-21 3989</inkml:trace>
  <inkml:trace contextRef="#ctx0" brushRef="#br0" timeOffset="52721.58">1349 2430 8576,'14'-7'4281,"33"39"-3961,-44-30 7,-2-1-306,1 0 1,-1 0-1,0 0 1,0 1-1,0-1 1,0 0-1,0 1 1,0-1 0,0 0-1,0 1 1,0-1-1,-1 1 1,1-1-1,-1 1 1,1-1-1,-1 1 1,1 0-1,-1-1 1,0 1 0,0 0-1,0-1 1,0 1-1,0 0 1,0-1-1,0 1 1,-1 0-1,1-1 1,-1 1 0,1-1-1,-1 1 1,1-1-1,-1 1 1,0-1-1,0 1 1,0-1-1,0 1 1,0-1-1,0 0 1,0 0 0,-1 1-22,-57 38-473,23-38 894,132 55-53,-92-55-360,1 0 0,-1 0 0,0 1 0,1-1 0,-1 1 0,0 0 0,-1 1 0,1-1-1,0 1 1,-1 0 0,0-1 0,0 1 0,0 1 0,-1-1 0,1 0 0,-1 1 0,0-1 0,0 1 0,0 0-1,-1-1 1,0 1 0,0 1 0,0-1 0,0 0 0,-1 0 0,0 0 0,0 0 0,0 0 0,-1 0 0,1 0 0,-2 3-8,1-3 58,-1 0 1,0-1-1,0 1 1,0 0-1,0-1 1,-1 0-1,0 1 1,0-1-1,0 0 1,0 0-1,-1-1 1,1 1-1,-1-1 1,0 0-1,0 0 1,0 0-1,-1 0 1,1-1-1,-1 1 1,1-1-1,-1-1 1,0 1-1,0 0 1,0-1-1,1 0 1,-1 0-1,0-1 1,-1 1-1,1-1 1,0 0-1,0-1 1,0 1-1,-4-2-58,-3-12-3013,8 4 2352</inkml:trace>
  <inkml:trace contextRef="#ctx0" brushRef="#br0" timeOffset="52915.054">1733 2635 13568,'0'-19'5087,"4"12"-3967,3 14-864,-3-4-704,-4 1-512,-4 1-64,2 0 64,-3-5 33,5 0-3489,0 0-1536,0 0 3040,0-7 1472</inkml:trace>
  <inkml:trace contextRef="#ctx0" brushRef="#br0" timeOffset="53573.394">1923 2676 8448,'18'-27'5493,"-7"-16"-5125,-11-26 213,1 60-314,1 16-64,-6 14-143,1-8-68,1 0 1,0 0-1,1 0 1,0 0-1,1 0 1,0 0-1,1 0 1,1 3 7,-1-16 2,-1 0 0,0 1 0,0-1 0,0 0 0,1 0 0,-1 1 0,0-1 0,0 0 0,1 0 0,-1 1 0,0-1 0,0 0 0,1 0 0,-1 0 0,0 1 0,1-1 0,-1 0 0,0 0 1,1 0-1,-1 0 0,0 0 0,1 0 0,-1 0 0,0 0 0,1 0 0,-1 0 0,0 0 0,1 0 0,-1 0 0,0 0 0,1 0 0,-1 0 0,0 0 0,1 0 0,-1-1 0,0 1 0,1 0 0,-1 0 1,0 0-1,0-1 0,1 1 0,-1 0 0,0 0 0,0 0 0,1-1 0,-1 1 0,0 0 0,0-1 0,0 1 0,1 0 0,-1 0 0,0-1-2,22-34 1003,-15 52-833,-13 181-170,5-196 1,1 13 16,-1 0 1,-1-1-1,0 1 1,-1 0-1,0-1 0,-2 0 1,1 1-1,-2-1 1,0 0-1,0-1 0,-8 12-17,12-24 31,1-1 0,0 1 0,0 0 0,0-1 0,-1 1 0,1-1 0,0 1 0,0-1 0,-1 0 0,1 0 0,0 1 0,-1-1 0,1 0 0,-1 0-1,1 0 1,0 0 0,-1-1 0,1 1 0,0 0 0,-1-1 0,1 1 0,0 0 0,0-1 0,-1 0 0,1 1 0,0-1 0,0 0 0,0 1 0,0-1-1,0 0 1,0 0 0,0 0 0,0 0 0,0 0 0,0 0 0,0 0 0,1 0 0,-1-1 0,0 1 0,1 0 0,-1 0 0,1-1 0,-1 1 0,1 0-1,0 0 1,-1-1 0,1 1 0,0-1 0,0 1 0,0 0 0,0-1 0,0 1 0,0 0 0,1-1 0,-1 0-31,-1-10 14,0 1 0,0-2 0,1 1 0,1 1 0,0-1 1,1 0-1,0 1 0,0 0 0,1-1 0,1 1 0,0 0 0,1 0 1,0 1-1,0-1 0,1 0 0,0 2 0,1-1 0,0 1 1,1 0-1,0 0 0,0 1 0,1 0 0,4-3-14,4-1-294,0 1 1,1 1-1,0 0 0,1 0 0,0 2 0,0 1 1,1 1-1,0 0 0,0 1 0,0 2 1,0 0-1,13 0 294,4 5-517</inkml:trace>
  <inkml:trace contextRef="#ctx0" brushRef="#br0" timeOffset="55083.811">1541 4391 5888,'-30'-17'3509,"8"10"-2473,-16 0-120,38 8-869,0 0 1,1 1-1,-1-1 1,0 0-1,1 0 1,-1-1-1,1 1 1,0 0-1,-1 0 1,1-1-1,0 1 1,-1 0-1,1-1 1,0 1-1,0 0 1,-1-1-1,1 1 1,0-1-1,0 1 1,0-1-1,0 0 1,0 1-1,0-1 1,0 0-1,0 0 1,0 0-1,0 1 1,0-1-1,0 0 0,0 0 1,0-1-48,19 4 749,1-1 0,0-1 0,0 0 0,-1-2 0,20-3-749,24 0 356,308 13-121,-337-9-362,115 0 550,-1 6 1,22 9-424,-77 2 524,-66-10-664,2-1 0,-1-2 0,0-1 0,1-1 0,20-2 140,55-12 1381,-74 7-2304,-46-11-3988,-10-8 2070,25 24 2945,-1-1-1,1 0 1,0 0-1,0 0 0,-1 0 1,1 0-1,0 0 1,0 1-1,0-1 1,0 0-1,0 0 0,0 0 1,0 0-1,0 0 1,0 0-1,0 0 1,1 0-1,-1 0 0,0 1 1,1-1-1,-1 0 1,0 0-1,1 0 1,-1 1-1,1-1 0,-1 0 1,1-1-1,0 2 1,-1-1-1,1 0 1,0 1-1,-1-1 1,1 1-1,0-1 0,0 1 1,0-1-1,0 1-103,5-3 299,-1 0-1,1 1 1,0 0-1,0 0 1,0 0-1,0 1 0,0-1 1,0 2-1,1-1 1,-1 1-1,0 0 1,1 0-299,4 1 91,0 0 0,-1 0 1,1 1-1,-1 0 1,0 1-1,0 0 0,0 1 1,0 0-1,0 2 0,-1-1 1,2 1-92,-9-5 3,0 0 1,0 0-1,0 1 0,0-1 1,0 0-1,0 1 1,-1-1-1,1 1 0,-1-1 1,1 1-1,-1 0 1,1-1-1,-1 1 0,0 0 1,0 0-1,0 0 1,0 0-1,0 0 0,-1 0 1,1 1-1,0-1 1,-1 0-1,0 0 1,1 0-1,-1 1 0,0-1 1,0 0-1,0 0 1,-1 1-1,1-1 0,-1 0 1,1 0-1,-1 0 1,1 0-1,-1 0 0,-1 2-3,-7 7-273,-1-1 0,0 0 0,-1 0 0,0-1 0,-1 1 0,0-2-1,0 0 1,0-1 0,-1-1 0,0 0 0,-1-1 0,1 0 0,-1-1 0,-8 2 273,-26 4-336</inkml:trace>
  <inkml:trace contextRef="#ctx0" brushRef="#br0" timeOffset="55975.881">867 3749 7040,'1'-6'421,"2"-1"0,-1 0 1,1 1-1,0-1 0,0 1 1,1 0-1,0 0 0,0 0 1,0 1-1,1-1 0,0 0-421,29-37 2080,-53 155-874,15-86-941,-1 1 1,-1 0-1,-1-1 1,-1 0 0,-11 21-266,17-44 18,0 2 18,1 0 0,-2-1 0,1 1 1,0 0-1,-1-1 0,0 0 0,0 0 1,0 0-1,0-1 0,-1 1 1,0-1-1,-2 3-36,5-7-1,-1 1 0,1 0 0,0-1-1,0 1 1,0-1 0,0 1 0,0-1 0,-1 0 0,1 1 0,0-1 0,1 0 0,-1 0 0,0 0-1,0 1 1,0-1 0,0 0 0,1 0 0,-1 0 0,0-1 0,1 1 0,-1 0 0,1 0 0,-1 0-1,1 0 1,0 0 0,-1-1 0,1 1 0,0 0 0,0 0 0,0-1 0,0 1 0,0 0 0,0 0 0,0-1 0,0-12 26,0 1-1,1 0 0,0 1 0,1-1 0,0 1 1,1-1-1,0 1 0,1 0 0,1 0 0,0 0 0,0 0 1,1 1-1,1 0 0,0 0 0,5-6-24,-11 15 27,0 1 0,0-1 0,0 0 0,1 0 0,-1 0 0,1 1 0,-1-1-1,1 0 1,0 1 0,-1 0 0,1-1 0,0 1 0,0 0 0,0 0 0,0 0 0,0 0 0,0 0 0,0 0 0,0 1-1,1-1 1,-1 1 0,0 0 0,0-1 0,1 1 0,-1 0 0,0 0 0,0 0 0,0 1 0,1-1 0,-1 1-1,0-1 1,0 1 0,0 0 0,0-1 0,0 1 0,0 0 0,0 0 0,0 1 0,0-1 0,0 0 0,0 1 0,-1-1-1,1 1-26,6 10-61,-2 0-1,0 0 1,0 0-1,-2 1 1,1 1-1,-1-1 0,-1 0 1,0 0-1,-1 0 1,0 12 61,10 45-1694,-12-69 1510,0 0 0,0 0 0,0-1 0,0 1 0,0 0 0,1 0 0,-1 0 0,0-1 0,0 1 0,1 0 0,-1 0-1,0-1 1,1 1 0,-1 0 0,1-1 0,-1 1 0,1 0 0,-1-1 0,1 1 0,-1-1 0,1 1 0,0-1 0,-1 1 0,1-1 0,0 1 0,-1-1 0,1 1 0,0-1-1,0 0 1,-1 0 0,1 1 0,0-1 0,0 0 0,0 0 0,0 0 0,-1 0 0,1 0 0,0 0 0,0 0 0,0 0 0,0 0 184,14-5-1008</inkml:trace>
  <inkml:trace contextRef="#ctx0" brushRef="#br0" timeOffset="56346.986">1229 3766 9728,'1'-4'1040,"-1"3"-956,0 1 0,0-1 0,0 0 1,0 0-1,0 1 0,0-1 0,0 0 0,0 1 1,0-1-1,0 0 0,0 1 0,0-1 0,1 0 0,-1 1 1,0-1-1,0 0 0,1 1 0,-1-1 0,1 0 1,-1 1-1,0-1 0,1 1 0,-1-1 0,1 1 1,-1-1-1,1 1 0,-1-1 0,1 1 0,0 0 1,-1-1-1,1 1 0,-1 0 0,1-1 0,0 1 0,-1 0 1,1 0-1,0 0 0,0-1 0,-1 1 0,1 0 1,0 0-1,-1 0 0,1 0 0,0 0 0,-1 0 1,1 1-1,0-1 0,0 0 0,-1 0 0,1 0 1,-1 1-1,1-1 0,0 0 0,-1 1 0,1-1 1,0 0-1,-1 1 0,1-1 0,-1 1 0,1-1 0,-1 1-83,1 1-6,-1 0 1,0 1 0,0-1 0,0 0 0,0 1 0,0-1 0,0 0 0,-1 1 0,1-1 0,-1 0 0,0 0 0,1 0 0,-1 0 0,0 1 0,0-1 0,-1 0 0,1 0 0,0-1 0,-1 1 0,1 0 0,-1 0 0,1-1 0,-2 1 4,-5 12-35,-105 187-344,129-217-6104,10-14 4102,3-5 2888,114-102 7493,-143 136-7973,1 0 0,-1 0 0,1 0 0,-1 1 0,1-1 0,0 0 0,-1 0 0,1 1 0,0-1 0,-1 1 0,1-1 0,0 0 0,0 1 0,0-1 0,-1 1 0,1 0 0,0-1 0,0 1 0,0 0 0,0-1 0,0 1 0,0 0 0,0 0 0,0 0 0,0 0 0,0 0 0,0 0 0,0 0 0,0 0 0,0 0 0,0 1 0,-1-1 0,1 0 0,0 0 0,0 1 0,0-1 0,0 1 0,0-1 0,0 1 0,-1-1 0,1 1 0,0 0 0,0-1 0,-1 1 0,1 0 0,-1-1 0,1 1 0,0 0 0,-1 0 0,1 0 0,-1-1 0,0 1 0,1 0 0,-1 0 0,0 0 0,1 0 0,-1 0 0,0 0 0,0 0 0,0 0 0,0 1-27,-13 120-726,-8-43-5022,14-59 4111,-1-5 773</inkml:trace>
  <inkml:trace contextRef="#ctx0" brushRef="#br0" timeOffset="56750.939">1485 3962 7424,'79'-44'3605,"53"-30"-170,-103 64-1638,-24 34-1227,-35 91-346,22-92-340,5-17 124,0 1 1,0 0-1,1 0 1,0 0-1,0 0 1,1 0-1,0 1 1,0-1-1,1 0 0,0 7-8,2-11-40,-1 1 0,1-2-1,0 1 1,0 0-1,0-1 1,1 0 0,-1 1-1,0-1 1,1 0 0,0 0-1,-1 0 1,1-1-1,0 1 1,0-1 0,0 0-1,0 1 1,0-1-1,0 0 1,1-1 0,-1 1-1,0-1 1,0 1-1,1-1 1,-1 0 0,0 0-1,0 0 1,2-1 40,7 2-749,43 7-1779,-31 1 2064</inkml:trace>
  <inkml:trace contextRef="#ctx0" brushRef="#br0" timeOffset="57773.861">2190 4127 6144,'14'-33'3232,"-31"22"-4011,16 11 896,17-2 5329,-15 3-5410,1-1-1,-1 1 1,1 0 0,0-1 0,-1 1 0,1-1 0,0 2 0,-1-2 0,1 0 0,0 0 0,0 1 0,-1-1 0,1-1 0,0 1 0,-1 0 0,1 0 0,0-2 0,0 2 0,-1-1 0,1 1 0,0-1 0,-1 0 0,1 1 0,-1-1 0,1 0 0,-1 0 0,0 0-1,1 0 1,-1-1 0,0 1 0,0 0 0,1 0 0,-1-1 0,0 1 0,0-2-36,23-60 2326,-24 62-2311,0-1 0,1 0 0,-1 1 0,0-1 0,0 0 0,-1 1 1,1-1-1,0 0 0,0 1 0,-1-1 0,1 0 0,-1 1 0,0-1 0,1 1 1,-1-1-1,0 1 0,0-1 0,0 1 0,0-1 0,0 1 0,0 0 1,0 0-1,0-1 0,-1 1 0,1 0 0,0 0 0,-1 0 0,1 1 0,-1-1 1,1 0-1,-1 0 0,0 1 0,1-1 0,-1 1 0,1-1 0,-1 1 0,-1 0-15,-2 1 3,0 1-1,1 0 1,-1 0-1,1 1 1,0-1-1,0 1 1,0 0-1,0 0 0,0 0 1,0 1-1,1-1 1,0 1-1,0 0 1,0 0-1,0 0 1,0 0-1,1 0 0,0 1 1,0-1-1,0 1 1,0 0-1,1-1 1,0 1-1,-1 2-2,-21 100-16,23-106 9,0-1-1,0 1 1,0-1 0,-1 1-1,1-1 1,0 1 0,0-1-1,0 1 1,0-1 0,0 1-1,0-1 1,0 0 0,0 1-1,1-1 1,-1 1 0,0-1 0,0 1-1,0-1 1,0 1 0,1-1-1,-1 1 1,0-1 0,0 0-1,1 1 1,-1-1 0,0 0-1,1 1 1,-1-1 0,0 0-1,1 1 1,-1-1 0,1 0-1,-1 0 1,0 1 0,1-1-1,-1 0 1,1 0 0,-1 0-1,1 1 1,-1-1 0,1 0-1,-1 0 1,1 0 0,-1 0-1,0 0 1,1 0 0,-1 0-1,1 0 1,-1 0 0,1-1 7,26-14-198,-7 3 218,-18 12-14,0 0 0,0-1-1,1 1 1,-1 0 0,0 0 0,0 0-1,0 1 1,0-1 0,0 0 0,0 1-1,0-1 1,0 1 0,0 0-1,0 0 1,0 0 0,0 0 0,-1 0-1,1 0 1,0 0 0,0 1 0,-1-1-1,1 0 1,-1 1 0,0-1 0,1 1-1,-1 0 1,0 0 0,0-1 0,0 1-1,1 2-5,19 60 297,-20-58-307,0 0 0,-1 0 0,0 0 0,0 0 0,0 0 0,-1 0 0,1 0 0,-2 0-1,1 0 1,-1 0 0,1 0 0,-2-1 0,1 1 0,0-1 0,-1 1 0,0-1-1,-1 0 1,1 0 0,-1-1 0,0 1 0,0-1 0,0 1 0,-1 0 0,1-2 0,-1 1-1,0-1 1,0 1 0,0-1 0,-4 1 10,8-4 32,-1 0-1,1 1 1,-1-1-1,1 0 1,-1 0-1,1 1 1,-1-1-1,1-1 1,-1 1-1,1 0 1,-1 0-1,1 0 1,-1-1-1,1 1 1,0-1-1,-1 1 1,1-1-1,-1 0 1,1 1-1,0-1 1,0 0-1,-1 0 1,1 0-1,0 0 1,0 0 0,0 0-1,0 0 1,0-1-1,0 1 1,0 0-1,1 0 1,-1-1-1,0 1 1,1 0-1,-1-1 1,1 1-1,-1-2 1,1 2-1,0-1 1,-1 1-1,1-1 1,0 1-1,0-1 1,0 1-1,0-1 1,1 1-1,-1-1 1,0 1-1,1-1 1,-1 1-1,1-1 1,-1 1-1,1 0 1,-1-1-1,2 0-31,2-5 55,2 0-1,-1 0 1,1 1-1,0-1 1,0 1-1,1 0 1,-1 1-1,1 0 1,1 0-1,-1 0 1,1 1-1,-1 0 1,1 1-1,7-3-54,203-69-4517,-177 59 3920</inkml:trace>
  <inkml:trace contextRef="#ctx0" brushRef="#br0" timeOffset="59202.738">1346 5659 3712,'-85'4'2560,"-31"26"-822,72-20 218,45-10-985,13-3-447,8 0-105,-1 1 0,1 1 0,0 0 0,-1 2 1,1 1-1,0 0 0,2 3-419,33 1 378,291 17 1091,-132-12 102,79 21-1571,-200-20-139,0-3 0,46-4 139,7-1-458,-147-4 427,0 0 0,-1 0 1,1 0-1,0-1 0,-1 1 0,1 0 1,0 0-1,-1 0 0,1 1 0,0-1 1,-1 0-1,1 0 0,0 0 0,-1 0 0,1 1 1,0-1-1,-1 0 0,1 1 0,-1-1 1,1 0-1,-1 1 0,1-1 0,-1 1 1,1-1-1,-1 0 0,1 1 0,-1 0 1,1-1-1,-1 1 0,0-1 0,1 1 1,-1-1-1,0 1 0,1 0 0,-1-1 1,0 1-1,0 0 0,0-1 0,0 1 1,0 0-1,0-1 0,0 1 0,0 0 1,0-1-1,0 1 0,0 0 0,0-1 1,0 1-1,0 0 0,-1-1 0,1 1 1,0-1-1,0 1 0,-1 0 0,1-1 1,0 1-1,-1-1 0,1 1 0,-1-1 1,1 1 30,-1-1-46,1 0 1,0 0 0,0-1 0,0 1 0,0 0-1,0 0 1,0 0 0,0 0 0,-1-1-1,1 1 1,0 0 0,0 0 0,0 0 0,0 0-1,-1 0 1,1 0 0,0 0 0,0 0 0,0-1-1,0 1 1,-1 0 45,24-12 403,13-8 988,1 1 0,1 2 0,34-12-1391,-70 28 8,0 0 0,0 0-1,0 1 1,0-1 0,0 0-1,0 1 1,0-1 0,0 1 0,1-1-1,-1 1 1,0 0 0,0 0-1,0 0 1,0 0 0,0 1 0,1-1-1,-1 0 1,0 1 0,0 0-1,0-1 1,0 1 0,0 0 0,0 0-1,-1 0 1,1 0 0,0 0 0,0 1-1,-1-1 1,1 1 0,0-1-1,-1 1 1,0-1 0,1 1 0,-1 0-1,0-1 1,0 2 0,0-1-1,1 2-7,-2 1 1,0 0 0,0 0 0,-1 0 0,1 0 0,-1 0 0,0 0 0,-1 0 0,1 0 0,-1 0 0,0 0 0,0 0 0,0-1 0,-1 1 0,0-1 0,0 0 0,0 0 0,0 0 0,0 0 0,-1 0-1,0-1 1,0 0 0,0 1 0,0-2 0,0 1 0,-1 0 0,1-1 0,-1 0 0,-4 2-1,-39 13-684,41-15 74,0 0 0,0 0 0,0-1 0,0 0 0,0 0 0,0-1 0,-1 0 0,1 0 0,0 0 0,0-1 0,0 0 0,0-1 0,0 0 0,0 0 0,-2-1 610,-34-22-1056</inkml:trace>
  <inkml:trace contextRef="#ctx0" brushRef="#br0" timeOffset="60287.682">230 5086 9728,'-12'-60'4922,"10"50"-4795,3 24-318,-31 100 69,21-84 283,-2 2 0,-1-2 0,-1-1 0,-2 0 0,-1-1 1,-1 1-1,-1-2 0,-2-2 0,-10 11-161,4-17 331,26-48-944,64-125-443,-49 120 1650,1 0 1,2 0-1,1 1 1,18-20-595,-34 49 89,-1 0-1,1 0 1,0 1-1,1-1 1,-1 1-1,1 0 1,-1 0-1,1-1 1,0 1-1,0 1 1,0-1 0,1 1-1,-1 0 1,0 1-1,2-1-88,-5 2-19,1 1-1,-1-1 1,0 1-1,1 0 1,-1 0 0,0 0-1,0 0 1,0 0-1,0 0 1,0 0 0,0 0-1,0 0 1,0 0-1,0 0 1,0 1-1,-1 0 1,1-1 0,-1 1-1,1-1 1,-1 0-1,1 1 1,-1-1 0,0 1-1,1-1 1,-1 2 19,-3 141 629,0-118-574,1 1-1,1-1 0,1 0 1,1 1-1,4 18-54,-5-44 7,0 0 1,0 0-1,-1 0 0,1 0 1,0 0-1,0 0 0,1 0 1,-1 0-1,0 0 0,0 0 0,0 0 1,1 0-1,-1-1 0,0 1 1,1 0-1,-1 0 0,1 0 1,-1 0-1,1 0 0,-1-1 1,1 1-1,0 0 0,-1 0 0,1-1 1,0 1-1,0 0 0,-1-1 1,1 1-1,0-1 0,0 1 1,0-1-1,0 0 0,0 1 1,0-1-1,0 0 0,0 1 1,0-1-1,-1 0 0,1 0 0,0 0 1,0 0-1,0 0 0,0 0 1,0 0-1,0 0 0,0-1 1,0 1-1,0 0 0,0-1 1,0 1-1,0 0 0,0-1 0,0 1 1,0-1-8,10-8 8,0 0 0,-1-1 0,0-1 0,-1 1 0,0-1-1,0-1 1,-1-1 0,-1 1 0,0-1 0,-1 1 0,0-1 0,-1-1 0,3-10-8,-1 6 3,47-109 29,-52 147-181,-36 194-701,-10-77-3660,32-105 3812</inkml:trace>
  <inkml:trace contextRef="#ctx0" brushRef="#br0" timeOffset="60530.92">511 5697 8576,'24'-25'3690,"15"-3"-2774,4-3-1106,74-93 1144,-106 118 20,-17 20-219,5-12-788,-89 186-2089,67-142 1220,0 0 412</inkml:trace>
  <inkml:trace contextRef="#ctx0" brushRef="#br0" timeOffset="60809.712">1090 5522 12288,'11'-27'4639,"-4"21"-3583,12-1-384,-12 2-448,0 3-352,-3-1 96,0-2-64,-4 2-32,0 3 96,-4 0-1824,0 3-831,1 2 1375,-1 0 640</inkml:trace>
  <inkml:trace contextRef="#ctx0" brushRef="#br0" timeOffset="61470.975">1485 5512 11776,'40'-50'5413,"-13"7"-4725,-26 36-744,1 1 1,-1-1-1,0 0 1,0 1-1,-1-1 1,0 0-1,0 1 0,-1-1 1,1 0-1,-2 1 1,1-1-1,-1 0 1,0 0-1,0 1 1,0-1-1,-1 1 1,0 0-1,0 1 1,-1-1-1,0 0 0,0 1 1,0 0-1,-1 0 1,1 0-1,-1 0 1,0 1-1,-1 0 1,1 0-1,-5-3 56,7 6 0,1 0 0,0 0 0,-1 0 0,1 1 0,-1-1 0,1 0 0,-1 1 0,1 0 0,-1-1 0,0 1 0,1 0 0,-1 1 0,1-1 0,-1 0 0,1 1 0,-1-1 0,1 1 0,-1 0 0,1 0 0,-1 0-1,1 0 1,0 0 0,-1 0 0,1 1 0,0-1 0,0 1 0,0-1 0,0 1 0,0 0 0,1 0 0,-1 0 0,1 0 0,-1 0 0,0 2 0,-39 83 156,39-82-113,1-2-7,-1-1-1,1 1 1,0 0-1,0 0 0,0 0 1,0 0-1,1 0 0,-1-1 1,1 1-1,-1 0 0,1 1 1,0-1-1,1 0 0,-1 0 1,0 0-1,1 0 0,-1 0 1,1-1-1,0 1 0,0 0 1,0 0-1,1 1-35,25 0 59,-12 79-385,-12-20 300,-2 2-1,-2-2 0,-10 56 27,11-115-14,0 3 79,0-1 0,-1 0 0,1 1 0,-1-1 0,0 0 0,-1 1 0,1-1 0,-1 0 0,-1 1 0,1-1-1,-1-1 1,0 1 0,0 0 0,-1-1 0,1 0 0,-1 0 0,0 0 0,-1 0 0,1-1 0,-1 1 0,0-1-65,3-3-3,1-1 0,-1 1 1,1-1-1,-1 1 1,1-1-1,-1 0 0,1 0 1,-1 1-1,1-1 0,-1 0 1,1 0-1,-1-1 0,1 1 1,-1 0-1,1 0 1,-1-1-1,1 1 0,-1-1 1,1 1-1,0-1 0,-1 1 1,1-1-1,0 0 0,-1 0 1,1 0-1,0 0 1,0 0-1,0 0 0,0 0 1,0 0-1,0 0 0,0-1 1,0 1-1,0 0 0,1-1 1,-1 1-1,0-1 3,-13-56 759,15 50-676,1 0 0,-1 1 0,1-1 0,1 0 0,-1 1 0,1 0 0,0 0 0,1-1 0,0 2 0,0-1 0,1 0 0,-1 1 0,1 0 0,1 0 0,-1 1 0,1-1 0,0 1 0,3-3-83,125-73-410,-129 79 382,242-134-1289,-114 43 783</inkml:trace>
  <inkml:trace contextRef="#ctx0" brushRef="#br0" timeOffset="164304.811">2137 2355 1664,'-8'22'1552,"32"-15"-1440,-11-8 131,0-1 0,0 0-1,0-1 1,0-1 0,-1 0 0,0 0 0,9-5-243,23-8 524,-30 12-493,1-1 166,0 1 0,0 0-1,1 1 1,-1 1 0,1 0 0,0 1 0,0 1 0,0 0 0,0 1 0,6 2-197,6 3 66,-1-1 1,1-1 0,0-1-1,0-2 1,0 0 0,0-2-1,0-1 1,24-6-67,-43 7 158,0 0 0,0 1 0,0 1 0,0-1 0,0 1 0,1 1 1,-1 0-1,0 0 0,0 1 0,0 0 0,4 2-158,63 7 218,-54-12-255,0-1 0,0-1-1,0-1 1,0-1 0,0-1-1,-1-1 1,3-2 37,-21 7 45,1 2 0,-1-1 0,1 0 1,-1 1-1,1-1 0,0 1 0,-1 0 0,1 0 0,0 1 0,-1-1 0,1 1 1,0 0-1,-1 0 0,1 0 0,-1 1 0,0 0 0,1-1 0,-1 1 0,0 0 1,0 0-1,0 0 0,0 0 0,0 0 0,0 1 0,-1 0 0,2 1-45,17 16 144,-17-15-139,0-1 0,0 1 0,0-1 0,1 0 0,0 0 0,-1-1 0,1 1 0,1-1 0,-1 0 0,0 0 0,1-1 0,0 0 0,-1 0 0,1 0 0,0 0 0,1-1-5,73-17-101,-70 14 132,-1 1 0,0 1-1,1 0 1,-1 0 0,0 1 0,0 0 0,1 0-1,-1 1 1,0 0 0,0 1 0,0 0 0,-1 1 0,1 0-1,4 2-30,1 0 12,3 1 41,0-1 1,1 0 0,-1-1 0,1 0-1,0-2 1,0 0 0,0-2 0,1 0-1,-1-1 1,0-1 0,0 0 0,0-1-1,10-3-53,106-23-725,-120 29-4304,-9 5 1349</inkml:trace>
  <inkml:trace contextRef="#ctx0" brushRef="#br0" timeOffset="165705.808">3260 2624 128,'64'-9'160,"-37"2"-128</inkml:trace>
  <inkml:trace contextRef="#ctx0" brushRef="#br0" timeOffset="-65580.19">3320 863 2304,'-36'20'1579,"-48"34"1498,80-52-3039,-1 0 0,1 1-1,-1-1 1,1 1 0,0-1 0,0 1 0,0 0 0,1 1 0,-1-1 0,1 1 0,0 0 0,0-1 0,0 1-1,0 1 1,1-1 0,-1 0 0,1 1 0,0-1 0,1 1 0,-1-1 0,1 1 0,0 0 0,0 0-1,0 0 1,1 0 0,0 0 0,-1 0 0,2 1-38,0 23 12,2-1 0,1 1 1,1-1-1,1 1 0,2-1 0,1 0 0,1 0-12,-7-20 13,0 0-1,1 0 0,0 0 0,0 0 0,1 0 0,-1-1 0,2 0 1,-1 0-1,1-1 0,0 0 0,0 0 0,1 0 0,0 0 0,0-1 1,0-1-1,0 1 0,1-1 0,1 0-12,-7-3 21,0 0 0,0-1 1,0 1-1,0-1 0,0 0 0,0 0 0,0 0 0,0 0 0,0 0 1,0 0-1,0 0 0,0-1 0,-1 1 0,1-1 0,0 1 1,0-1-1,0 0 0,0 0 0,0 0 0,-1 0 0,1 0 1,-1 0-1,1 0 0,0-1 0,-1 1 0,0 0 0,1-1 0,-1 1 1,0-1-1,0 0 0,0 1 0,0-1 0,0 0 0,0 0 1,0-1-22,20-71 1190,-18 35-1022,-3 0 1,0 0-1,-3-2 1,-1 2-1,-3-8-168,7 47 3,-1-5-170,1 1 0,0-2 0,-1 2 1,0-1-1,0 1 0,-1-1 0,1 1 0,-1 0 0,0-1 1,0 1-1,0 0 0,0 0 0,-1 0 0,0 1 1,0-1-1,-2-2 167,-6-1-304</inkml:trace>
  <inkml:trace contextRef="#ctx0" brushRef="#br0" timeOffset="-64940.189">3388 1221 1280,'0'0'512,"0"0"-384,0-3 32,0 3-32,0-4-64,0 1-64,0 0 384,0-1 192,0 1-224,0-1-32,0 4-704,0 0-192,0 0 256,4 7 160</inkml:trace>
  <inkml:trace contextRef="#ctx0" brushRef="#br0" timeOffset="-64350.189">3392 2932 4992,'-8'-16'1824,"12"11"-1408,-4-7-320,4 8-192,-4 1-32,0-4 64,0 0 64,0 1 0,0 2 0,0 4 0,-4 10 0</inkml:trace>
  <inkml:trace contextRef="#ctx0" brushRef="#br0" timeOffset="-66606.919">4402 1524 6784,'-11'-17'2528,"11"7"-1952,4 0-448,3 6-352,5 1-2432,-1-3-1056,4-1 1920,5-3 896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6:35.991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1247 220 1536,'16'-30'944,"-14"28"-771,-1-1 0,0 1 0,-1 0 0,1-1 0,-1 1 0,1-1 0,-1 1 0,0-1-1,0 1 1,0 0 0,0-1 0,0 1 0,-1-1 0,1 1 0,-1-1 0,0 1 0,1 0 0,-1-1 0,-1 1 0,1 0 0,-1-2-173,-2 1 190,0 0 1,-1 0-1,1 0 1,-1 1-1,0-1 0,0 1 1,1 0-1,-2 0 1,1 1-1,-1-1 1,1 1-1,0 0 1,-1 0-1,1 1 0,0 0 1,-1 0-1,1 0 1,-1 0-1,1 1 1,0 0-1,-1 0 1,2 0-1,-1 0 0,-3 2-190,-6-1 118,-4-1-36,-2-1 0,1 0 1,-1-2-1,2 0 0,-1 0 1,-12-5-83,-27-2-4,40 8 210,-1 1 0,-1 1 0,1 1-1,1 0 1,-2 1 0,2 1 0,-1 1-1,-9 3-205,-60 12 813,-95 1 419,159-21-1154,1 2-1,-1 1 1,1 0-1,0 2 1,0 0 0,1 1-1,-1 2 1,1 0 0,-10 5-78,15-3 41,1 1 1,0 0 0,-1 1 0,2 1 0,1 0 0,0 1 0,1 0 0,1 1 0,1 0 0,0 1-1,0 0 1,1 0 0,2 1 0,-1 4-42,-17 74 187,24-84-152,1 0 0,0 0-1,1 0 1,0 0 0,0-1 0,1 1 0,1 0 0,0 0 0,1-1-1,0 1 1,1-1 0,0 1 0,1-1 0,-1 0 0,2-1 0,0 1-1,0-1 1,1 0 0,0-1 0,1 1 0,0-1 0,0-1 0,2 1-1,-2-1 1,2-1 0,0 0 0,-1 0 0,11 4-35,8 1 64,4 3 16,2-1 0,0-1 0,0-2 0,24 3-80,14-3 153,-1-4 0,1-2-1,3-4-152,410 34-170,-156-21 756,-268-10-487,0-3-1,2-2 1,40-8-99,-95 10 14,48-9 26,-1-1 1,-1-3 0,0-2-1,6-4-40,19-5 142,156-32 263,-220 52-393,1-2 0,-1 0 0,-1-1 0,1 0 0,-1-1 0,-1 0 0,0-1 0,0-1 0,-2 1 0,1-2 0,0 0 0,4-6-12,-11 11 22,-1-1 0,-1 1 0,0-1 0,1 1 0,-1-1 0,-1 0 0,0 0 0,0-1 0,0 1 0,-1 0 0,1-6-22,5-26 94,-4 32-68,-1-1 0,0 1 0,0 0 0,-1-1 0,0 1 0,0-1 0,-1 0 0,0 1 0,-1-2 0,0 2 0,0-1 0,0 1 0,-2 0 0,1-1 0,-1 1 0,1 0 1,-1 0-1,-2 0 0,2 1 0,-1-1 0,0 1 0,-2 0 0,1 0 0,-1 0 0,-1-1-26,-115-78 288,70 56-215,0 2 1,-2 3-1,-17-4-73,-45-21 132,71 32-95,-1 2 0,0 2 1,-2 2-1,1 2 0,-32-2-37,-12-4 134,28 6-431,1 2 0,-1 3 0,0 3 0,-27 3 297,-38 8-3912,0 6-1,-113 28 3913,50-9-1819,-5-19 902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8:56:59.679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8:57:06.17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7:21.362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6230 281 8704,'-19'-16'4585,"6"0"-3496,-15-6-888,23 17-245,0 0-1,-1 0 1,-1 1-1,2-1 1,-2 1-1,-1 0 1,1 0 0,0 1-1,-1-1 1,0 1-1,1 0 1,-2 0-1,0 1 1,1 0 44,-20-3-15,16 3 147,2 0 0,-1 0-1,0 0 1,1-1 0,-1-1 0,1 1 0,0-1 0,0 0-132,-85-62 2869,87 61-2794,-2-1 1,0 0-1,1 1 0,-2 0 1,2 1-1,-3-1 0,2 1 1,-2 1-1,0 0 0,1 0 1,-1 1-1,0-1 0,0 1 1,0 1-1,-1 0 0,0 0-75,-58-4-7,39 1 46,0 1 1,1 1-1,-1 1 0,0 1 0,0 1 0,0 1 0,1 1 0,-1 0 0,1 2 0,-23 5-39,24-1 26,0 1-1,2 1 0,-1 0 1,-6 6-26,-132 63 26,134-61 64,0 0-1,2 2 0,2-1 1,-16 16-90,33-26 15,-1 0 0,2 1 0,0 0 1,2 0-1,-1 1 0,2 0 0,1 0 0,0 0 1,0 1-1,2-1 0,1 1 0,1 0 0,0 0 1,1 0-1,1 0 0,1 0 0,0 0 0,2 0 1,0 1-1,3 2-15,-2-4 62,3-1 0,0 0 0,1 0 1,-1-1-1,3 1 0,-1-1 0,1 0 0,1 0 1,1-1-1,0 0 0,1 0 0,6 3-62,18 13 189,3-1 0,0-1-1,4-1 1,-1-2 0,2 0-1,1-2 1,1-2 0,32 9-189,-31-14 58,189 40 65,-223-49-82,2 0-1,-1-2 1,1 1 0,-1 0-1,1-2 1,0 0 0,-2 1 0,2-2-1,-1 0 1,1 0 0,-2-1-1,2 0 1,-2-1 0,-1 0-1,2 0 1,-2-1 0,1 1 0,-1-2-1,2-1-40,133-84 251,-118 72-185,-2-1 0,-2 0 0,0-2 0,-3 0 0,0-1 0,-3 0 0,0-1 0,-2-1 0,-2 1 0,-1-2 0,-3 1 0,0-1 0,-3-1 0,-1 1 0,-2-1 0,-1-3-66,-5 7 69,-1-1 1,-2 1-1,-2 0 0,0-1 1,-2 2-1,-11-20-69,18 38-73,0 0 0,-1 0 0,0 0 0,0 0 0,0 0 0,-1 0 0,0 0 0,0 0 0,-1 1-1,2-1 1,-2 1 0,0 0 0,-1-1 0,1 1 0,-1 1 0,1-2 0,-1 2 0,-1 0 0,1-1 0,0 1 0,0 0 0,-1 0 0,-5-1 73,-109-1-9978,72 0 8714</inkml:trace>
  <inkml:trace contextRef="#ctx0" brushRef="#br0" timeOffset="3114.745">5060 385 9344,'-28'23'5406,"-4"2"-4444,-198 92-850,222-113-110,-30 15 278,1-1 1,-3-1 0,0-2 0,-1 0 0,-2-2 0,1-1-1,-10 1-280,-281 23 2022,214-20-1459,1-4 1,-2-2-1,-82-3-563,122-9 448,0-2 0,-50-6-448,29 2 480,-1 4-1,-50 3-479,15-1 113,4 0-121,-1 5 0,-20 4 8,-57-1-35,144-6 36,0 1 0,1 3 0,-15 3-1,-234 33 0,270-36-34,5-1 11,1 1-1,-1 1 1,2 1-1,-26 6 24,7 3 14,11-2 193,-2-1 0,0-2 0,-7 0-207,13-5 72,2 0-1,0 2 1,0 2-1,2 0 1,-1 1 0,1 2-1,-22 9-71,-51 26-42,-41-3 831,54-3-880,86-36 108,1 0 0,0 0 0,0 1 0,2 0 1,-1 0-1,1 1 0,0-1 0,1 1 0,1 1 0,-6 4-17,-26 25-32,39-37 36,-1 1 0,1-1 0,-1 0 0,1 0 0,-1 0 0,1 0 0,-1 0 0,0 0 0,1 1 0,-1-1 0,1 0 0,-1 0 0,0 0 0,1 0 0,-1 0 0,0 0 0,1 0 0,-1 0 0,1 0 0,-1 0 0,0-1 0,1 1 0,-1 0 0,1 0 0,-1 0 0,0 0 0,1 0 0,-1-1 0,1 1 0,-1 0 0,1-1 0,-1 1 0,1 0 0,0 0 0,-1-1 0,1 1 0,-1 0 0,1 0 0,0-1 0,0 1 0,-1-1 0,1 1 0,0 0 0,0-1 0,-1 1 0,1-1 0,0 1 0,0 0 0,0-1 0,0 1 0,0-1 0,0 1-4,-1-9-61,0 0 0,0 1 0,1-1 0,0 0 0,1 0-1,1 1 1,-1-1 0,2 0 0,0 1 0,1 0 0,1-1 0,0 1 0,0 0 0,1 0 0,0 1 0,2-1 0,-2 1 0,10-6 61,12-19 43,19-11 85,-36 34-145,-20 13 210,-95 61-172,75-44-24,2-1 0,1 2 0,1 1-1,3-1 1,-1 4 3,-3 31 0,27-57 11,-1 1-1,0 0 1,1-1 0,-1 0-1,1 0 1,0 1-1,-1-1 1,1 0 0,-1 0-1,1 1 1,0-1-1,-1 0 1,1 1 0,0-1-1,0 0 1,-1 0-1,1 0 1,0 0 0,-1 0-1,0 0 1,1 0-1,0 0 1,0 1 0,-1-2-1,1 1 1,0 0-1,0 0 1,0 0 0,-1 0-1,1 0 1,0 0-1,0 0 1,-1 0-1,1-1 1,0 1 0,-1 0-1,1-1 1,0 1-1,-1 0 1,1 0 0,-1-1-1,1 1 1,-1 0-1,1-1 1,-1 1 0,1-1-1,-1 1 1,1 0-1,-1-1 1,0 0 0,0 1-1,1 0-10,0-1 9,7-3-12,0 1 0,1 0 0,-1-1-1,1 2 1,0-1 0,0 1 0,0 0 0,1 0-1,-1 1 1,1 0 3,84 6 82,-64-2-78,-17-1-16,2-2 0,-2 0 0,2 0 0,-1-1 0,-1 0 0,2-1 0,2 0 12,30-4 89,0 8-52,-40-14 218,-7 11-227,-22-47 692,18 43-659,1 0-1,-2 0 1,2 0 0,-2 1 0,0-1 0,-1 1-1,0 0 1,1 0 0,-1 0 0,-1 0 0,1 1-1,0-1 1,-2 1 0,1 1 0,-1-2-61,-75-5-80,84 24-4405,-16-3 3002,-18-15 720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7:32.298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4 25 6656,'3'-25'3859,"-9"33"-1078,6-4-2780,0 0 1,0-2 0,-1 2 0,1-1 0,0 1-1,0-1 1,1 1 0,-1-1 0,0 1 0,0 0-1,1-1 1,0 1 0,0-2 0,-1 2 0,1-1 0,0 0-1,0 0 1,1 0 0,-1 0 0,0 0 0,0-1-1,2 3-1,0 3 57,5 11 347,0-1 0,1 0 1,-1 0-1,2-1 1,0-2-1,0 1 1,1-2-1,0 1 0,0-3 1,1 0-1,0 0 1,12 7-405,114 104 58,-124-111-35,1-3 0,0 1 0,1-2 0,0-1 0,-1-1-1,2-1 1,-1-1 0,0-2 0,0-1 0,0-1 0,0 0 0,0-2-1,0-2 1,1 1-23,-3 0 27,37 0-258,-1 4 0,1 3 0,35 11 231,-47-8 200,1-2 0,-1-4 0,1-1 0,0-4 0,-2-2 0,19-9-200,-38 9 156,98-31-8,50-1-148,55-22 725,-208 59-739,1 1 1,0 1-1,-1 2 1,1-1-1,0 3 0,9 4 14,47 12-121,-53-21 262,1 0-1,-2-2 0,1 0 0,0-3 0,0 0 1,0-2-1,7-4-140,49-17 938,56-32-943,-78 24 128,-7-16 287,-7-3-74,-20 21-437,-41 22 576,7 13-102,-42 11 219,-58 33-219,66-42 235,64 1-606,0-1-1,0 0 0,0-3 0,1 0 1,-1-2-1,0 1 0,8-5-1,28-2-3,27 12 8,-75-4-8,0 1 1,-1 0-1,1 0 0,-1 0 1,1 1-1,-1-1 0,1 0 1,-1 1-1,0-1 0,0 2 1,1-2-1,-2 1 0,2 1 1,-1-2-1,0 1 0,0 1 1,0-1-1,-1 1 0,1-1 1,0 0-1,0 1 0,-1-1 1,0 2-1,1-2 0,-1 1 1,1-1-1,-1 2 0,0-2 1,0 0-1,0 2 3,-6 83 32,4-82-15,0-1 1,1 0-1,-1 1 0,-1-1 0,1 0 1,-1 0-1,1 0 0,-1-1 1,1 1-1,-1-2 0,0 2 1,0-2-1,0 1 0,0-1 1,0 0-1,0 0 0,-1-1 0,1 1 1,-1-2-1,1 1 0,0 1 1,0-2-1,-1 0 0,1 0 1,0 0-1,-1-2 0,1 2 1,-1-1-1,1 0 0,0 0 1,-2-2-18,-7 2-4,-107-7 378,104 13-302,1 1-1340,1-8-3190,-6-5 2650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9:19:47.474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72 205 13312,'-52'-90'4991,"40"66"-3871,5-2-320,7 16-416,0 0-384,4-4 64,-1 5-256,1-1-96,4 3 160,3 3-1376,12 8-544,7 8 1025,-3 9 575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"/>
  <sheetViews>
    <sheetView topLeftCell="D13" workbookViewId="0">
      <selection activeCell="G17" sqref="G17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J80"/>
  <sheetViews>
    <sheetView topLeftCell="A57" workbookViewId="0">
      <selection activeCell="B81" sqref="B81"/>
    </sheetView>
  </sheetViews>
  <sheetFormatPr baseColWidth="10" defaultRowHeight="14.25" x14ac:dyDescent="0.45"/>
  <sheetData>
    <row r="1" spans="2:7" x14ac:dyDescent="0.45">
      <c r="B1" s="1" t="s">
        <v>12</v>
      </c>
      <c r="C1" s="1"/>
      <c r="D1" s="1"/>
      <c r="E1" s="1"/>
      <c r="F1" s="1"/>
      <c r="G1" s="1"/>
    </row>
    <row r="2" spans="2:7" ht="14.65" thickBot="1" x14ac:dyDescent="0.5">
      <c r="B2" s="1" t="s">
        <v>13</v>
      </c>
      <c r="C2" s="1"/>
      <c r="D2" s="1" t="s">
        <v>14</v>
      </c>
      <c r="E2" s="1"/>
      <c r="F2" s="1"/>
      <c r="G2" s="1"/>
    </row>
    <row r="3" spans="2:7" ht="16.149999999999999" thickBot="1" x14ac:dyDescent="0.5">
      <c r="B3" s="2">
        <v>2</v>
      </c>
      <c r="C3" s="1">
        <f>2</f>
        <v>2</v>
      </c>
      <c r="D3" s="3">
        <v>250</v>
      </c>
      <c r="E3" s="1">
        <f>C3/D3</f>
        <v>8.0000000000000002E-3</v>
      </c>
      <c r="F3" s="1"/>
      <c r="G3" s="1"/>
    </row>
    <row r="4" spans="2:7" ht="16.149999999999999" thickBot="1" x14ac:dyDescent="0.5">
      <c r="B4" s="4">
        <v>4</v>
      </c>
      <c r="C4" s="1">
        <f>B4-B3</f>
        <v>2</v>
      </c>
      <c r="D4" s="5">
        <v>280</v>
      </c>
      <c r="E4" s="1">
        <f t="shared" ref="E4:E15" si="0">C4/D4</f>
        <v>7.1428571428571426E-3</v>
      </c>
      <c r="F4" s="1"/>
      <c r="G4" s="1"/>
    </row>
    <row r="5" spans="2:7" ht="16.149999999999999" thickBot="1" x14ac:dyDescent="0.5">
      <c r="B5" s="4">
        <v>6</v>
      </c>
      <c r="C5" s="1">
        <f t="shared" ref="C5:C14" si="1">B5-B4</f>
        <v>2</v>
      </c>
      <c r="D5" s="5">
        <v>260</v>
      </c>
      <c r="E5" s="1">
        <f t="shared" si="0"/>
        <v>7.6923076923076927E-3</v>
      </c>
      <c r="F5" s="1"/>
      <c r="G5" s="1"/>
    </row>
    <row r="6" spans="2:7" ht="16.149999999999999" thickBot="1" x14ac:dyDescent="0.5">
      <c r="B6" s="4">
        <v>8</v>
      </c>
      <c r="C6" s="1">
        <f t="shared" si="1"/>
        <v>2</v>
      </c>
      <c r="D6" s="5">
        <v>350</v>
      </c>
      <c r="E6" s="1">
        <f t="shared" si="0"/>
        <v>5.7142857142857143E-3</v>
      </c>
      <c r="F6" s="1"/>
      <c r="G6" s="1"/>
    </row>
    <row r="7" spans="2:7" ht="16.149999999999999" thickBot="1" x14ac:dyDescent="0.5">
      <c r="B7" s="4">
        <v>10</v>
      </c>
      <c r="C7" s="1">
        <f t="shared" si="1"/>
        <v>2</v>
      </c>
      <c r="D7" s="5">
        <v>280</v>
      </c>
      <c r="E7" s="1">
        <f t="shared" si="0"/>
        <v>7.1428571428571426E-3</v>
      </c>
      <c r="F7" s="1"/>
      <c r="G7" s="1"/>
    </row>
    <row r="8" spans="2:7" ht="16.149999999999999" thickBot="1" x14ac:dyDescent="0.5">
      <c r="B8" s="4">
        <v>12</v>
      </c>
      <c r="C8" s="1">
        <f t="shared" si="1"/>
        <v>2</v>
      </c>
      <c r="D8" s="5">
        <v>290</v>
      </c>
      <c r="E8" s="1">
        <f t="shared" si="0"/>
        <v>6.8965517241379309E-3</v>
      </c>
      <c r="F8" s="1"/>
      <c r="G8" s="1"/>
    </row>
    <row r="9" spans="2:7" ht="16.149999999999999" thickBot="1" x14ac:dyDescent="0.5">
      <c r="B9" s="4">
        <v>14</v>
      </c>
      <c r="C9" s="1">
        <f t="shared" si="1"/>
        <v>2</v>
      </c>
      <c r="D9" s="5">
        <v>260</v>
      </c>
      <c r="E9" s="1">
        <f t="shared" si="0"/>
        <v>7.6923076923076927E-3</v>
      </c>
      <c r="F9" s="1"/>
      <c r="G9" s="1"/>
    </row>
    <row r="10" spans="2:7" ht="16.149999999999999" thickBot="1" x14ac:dyDescent="0.5">
      <c r="B10" s="4">
        <v>16</v>
      </c>
      <c r="C10" s="1">
        <f t="shared" si="1"/>
        <v>2</v>
      </c>
      <c r="D10" s="5">
        <v>320</v>
      </c>
      <c r="E10" s="1">
        <f t="shared" si="0"/>
        <v>6.2500000000000003E-3</v>
      </c>
      <c r="F10" s="1"/>
      <c r="G10" s="1"/>
    </row>
    <row r="11" spans="2:7" ht="16.149999999999999" thickBot="1" x14ac:dyDescent="0.5">
      <c r="B11" s="4">
        <v>18</v>
      </c>
      <c r="C11" s="1">
        <f t="shared" si="1"/>
        <v>2</v>
      </c>
      <c r="D11" s="5">
        <v>660</v>
      </c>
      <c r="E11" s="1">
        <f t="shared" si="0"/>
        <v>3.0303030303030303E-3</v>
      </c>
      <c r="F11" s="1"/>
      <c r="G11" s="1"/>
    </row>
    <row r="12" spans="2:7" ht="16.149999999999999" thickBot="1" x14ac:dyDescent="0.5">
      <c r="B12" s="4">
        <v>20</v>
      </c>
      <c r="C12" s="1">
        <f t="shared" si="1"/>
        <v>2</v>
      </c>
      <c r="D12" s="5">
        <v>780</v>
      </c>
      <c r="E12" s="1">
        <f t="shared" si="0"/>
        <v>2.5641025641025641E-3</v>
      </c>
      <c r="F12" s="1"/>
      <c r="G12" s="1"/>
    </row>
    <row r="13" spans="2:7" ht="16.149999999999999" thickBot="1" x14ac:dyDescent="0.5">
      <c r="B13" s="4">
        <v>24</v>
      </c>
      <c r="C13" s="1">
        <f t="shared" si="1"/>
        <v>4</v>
      </c>
      <c r="D13" s="5">
        <v>960</v>
      </c>
      <c r="E13" s="1">
        <f t="shared" si="0"/>
        <v>4.1666666666666666E-3</v>
      </c>
      <c r="F13" s="1"/>
      <c r="G13" s="1"/>
    </row>
    <row r="14" spans="2:7" ht="16.149999999999999" thickBot="1" x14ac:dyDescent="0.5">
      <c r="B14" s="4">
        <v>28</v>
      </c>
      <c r="C14" s="1">
        <f t="shared" si="1"/>
        <v>4</v>
      </c>
      <c r="D14" s="5">
        <v>980</v>
      </c>
      <c r="E14" s="1">
        <f t="shared" si="0"/>
        <v>4.0816326530612249E-3</v>
      </c>
      <c r="F14" s="1"/>
      <c r="G14" s="1"/>
    </row>
    <row r="15" spans="2:7" ht="16.149999999999999" thickBot="1" x14ac:dyDescent="0.5">
      <c r="B15" s="4">
        <v>32</v>
      </c>
      <c r="C15" s="1">
        <v>2</v>
      </c>
      <c r="D15" s="5">
        <v>1400</v>
      </c>
      <c r="E15" s="1">
        <f t="shared" si="0"/>
        <v>1.4285714285714286E-3</v>
      </c>
      <c r="F15" s="1"/>
      <c r="G15" s="1"/>
    </row>
    <row r="16" spans="2:7" ht="16.149999999999999" thickBot="1" x14ac:dyDescent="0.5">
      <c r="B16" s="4">
        <v>40</v>
      </c>
      <c r="C16" s="1"/>
      <c r="D16" s="5"/>
      <c r="E16" s="1">
        <f>SUM(E3:E15)</f>
        <v>7.1802443451458239E-2</v>
      </c>
      <c r="F16" s="1">
        <f>30/E16</f>
        <v>417.81307930392904</v>
      </c>
      <c r="G16" s="1" t="s">
        <v>8</v>
      </c>
    </row>
    <row r="19" spans="3:3" x14ac:dyDescent="0.45">
      <c r="C19" t="s">
        <v>11</v>
      </c>
    </row>
    <row r="38" spans="8:10" x14ac:dyDescent="0.45">
      <c r="H38" t="s">
        <v>15</v>
      </c>
      <c r="I38">
        <f>(1/2*(60*22)+8*80)/30</f>
        <v>43.333333333333336</v>
      </c>
      <c r="J38" t="s">
        <v>17</v>
      </c>
    </row>
    <row r="39" spans="8:10" x14ac:dyDescent="0.45">
      <c r="H39" t="s">
        <v>16</v>
      </c>
    </row>
    <row r="80" spans="2:2" x14ac:dyDescent="0.45">
      <c r="B80" t="s">
        <v>117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"/>
  <sheetViews>
    <sheetView topLeftCell="G1" workbookViewId="0">
      <selection activeCell="I2" sqref="I2:K12"/>
    </sheetView>
  </sheetViews>
  <sheetFormatPr baseColWidth="10" defaultRowHeight="14.25" x14ac:dyDescent="0.45"/>
  <sheetData>
    <row r="3" spans="3:3" x14ac:dyDescent="0.45">
      <c r="C3" t="s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/>
  <dimension ref="A1:J416"/>
  <sheetViews>
    <sheetView topLeftCell="I28" workbookViewId="0">
      <selection activeCell="S24" sqref="S24"/>
    </sheetView>
  </sheetViews>
  <sheetFormatPr baseColWidth="10" defaultRowHeight="14.25" x14ac:dyDescent="0.45"/>
  <cols>
    <col min="3" max="3" width="8.9296875" customWidth="1"/>
    <col min="4" max="4" width="9.06640625" customWidth="1"/>
  </cols>
  <sheetData>
    <row r="1" spans="1:10" x14ac:dyDescent="0.45">
      <c r="A1" s="6" t="s">
        <v>18</v>
      </c>
      <c r="B1" s="6"/>
      <c r="C1" s="6"/>
      <c r="D1" s="6"/>
      <c r="E1" s="6"/>
      <c r="F1" s="11"/>
      <c r="G1" s="11"/>
      <c r="H1" s="31" t="s">
        <v>4</v>
      </c>
      <c r="I1" s="31" t="s">
        <v>5</v>
      </c>
      <c r="J1" s="31" t="s">
        <v>6</v>
      </c>
    </row>
    <row r="2" spans="1:10" x14ac:dyDescent="0.45">
      <c r="A2" s="6" t="s">
        <v>19</v>
      </c>
      <c r="B2" s="6" t="s">
        <v>68</v>
      </c>
      <c r="C2" s="6" t="s">
        <v>24</v>
      </c>
      <c r="D2" s="6" t="s">
        <v>22</v>
      </c>
      <c r="E2" s="10" t="s">
        <v>27</v>
      </c>
      <c r="F2" s="11" t="s">
        <v>0</v>
      </c>
      <c r="G2" s="11">
        <v>1.1000000000000001</v>
      </c>
      <c r="H2" s="11">
        <v>0.2</v>
      </c>
      <c r="I2" s="11">
        <v>0.6</v>
      </c>
      <c r="J2" s="11">
        <v>2</v>
      </c>
    </row>
    <row r="3" spans="1:10" x14ac:dyDescent="0.45">
      <c r="A3" s="6" t="s">
        <v>20</v>
      </c>
      <c r="B3" s="6"/>
      <c r="C3" s="6" t="s">
        <v>8</v>
      </c>
      <c r="D3" s="6" t="s">
        <v>21</v>
      </c>
      <c r="E3" s="10" t="s">
        <v>27</v>
      </c>
      <c r="F3" s="11" t="s">
        <v>2</v>
      </c>
      <c r="G3" s="11">
        <v>1.1499999999999999</v>
      </c>
      <c r="H3" s="11"/>
      <c r="I3" s="11"/>
      <c r="J3" s="11"/>
    </row>
    <row r="4" spans="1:10" x14ac:dyDescent="0.45">
      <c r="A4" s="6" t="s">
        <v>23</v>
      </c>
      <c r="B4" s="6"/>
      <c r="C4" s="6" t="s">
        <v>25</v>
      </c>
      <c r="D4" s="6" t="s">
        <v>26</v>
      </c>
      <c r="E4" s="10" t="s">
        <v>27</v>
      </c>
      <c r="F4" s="11" t="s">
        <v>1</v>
      </c>
      <c r="G4" s="11">
        <v>1.2</v>
      </c>
      <c r="H4" s="11"/>
      <c r="I4" s="11"/>
      <c r="J4" s="11"/>
    </row>
    <row r="5" spans="1:10" x14ac:dyDescent="0.45">
      <c r="A5" s="6" t="s">
        <v>29</v>
      </c>
      <c r="B5" s="6"/>
      <c r="C5" s="6"/>
      <c r="D5" s="6"/>
      <c r="E5" s="6"/>
      <c r="F5" s="11"/>
      <c r="G5" s="11">
        <v>5</v>
      </c>
      <c r="H5" s="11"/>
      <c r="I5" s="11"/>
      <c r="J5" s="11"/>
    </row>
    <row r="9" spans="1:10" x14ac:dyDescent="0.45">
      <c r="A9" t="s">
        <v>28</v>
      </c>
    </row>
    <row r="10" spans="1:10" x14ac:dyDescent="0.45">
      <c r="A10" s="11" t="s">
        <v>3</v>
      </c>
      <c r="B10" s="11">
        <f>G2*G4</f>
        <v>1.32</v>
      </c>
      <c r="C10" s="11"/>
      <c r="D10" s="11"/>
    </row>
    <row r="11" spans="1:10" x14ac:dyDescent="0.45">
      <c r="A11" s="11" t="s">
        <v>30</v>
      </c>
      <c r="B11" s="11">
        <f>SQRT(10/(5+G5))</f>
        <v>1</v>
      </c>
      <c r="C11" s="11"/>
      <c r="D11" s="11"/>
    </row>
    <row r="13" spans="1:10" x14ac:dyDescent="0.45">
      <c r="C13" t="s">
        <v>7</v>
      </c>
      <c r="D13" t="s">
        <v>9</v>
      </c>
    </row>
    <row r="14" spans="1:10" x14ac:dyDescent="0.45">
      <c r="B14" s="7"/>
      <c r="C14" s="7">
        <v>0</v>
      </c>
      <c r="D14" s="7">
        <f t="shared" ref="D14:D77" si="0">IF(C14&lt;TB,S*(1+C14/TB*(heta*2.5-1)),IF(C14&lt;TC,S*2.5,IF(C14&lt;TD,S*heta*2.5*TC/C14,S*heta*2.5*TC*TD/(C14^2)))     )</f>
        <v>1.1499999999999999</v>
      </c>
    </row>
    <row r="15" spans="1:10" x14ac:dyDescent="0.45">
      <c r="B15" s="7"/>
      <c r="C15" s="7">
        <v>0.01</v>
      </c>
      <c r="D15" s="7">
        <f t="shared" si="0"/>
        <v>1.2362499999999998</v>
      </c>
    </row>
    <row r="16" spans="1:10" x14ac:dyDescent="0.45">
      <c r="B16" s="7"/>
      <c r="C16" s="7">
        <f>C15+0.01</f>
        <v>0.02</v>
      </c>
      <c r="D16" s="7">
        <f t="shared" si="0"/>
        <v>1.3224999999999998</v>
      </c>
    </row>
    <row r="17" spans="2:4" x14ac:dyDescent="0.45">
      <c r="B17" s="7"/>
      <c r="C17" s="7">
        <f t="shared" ref="C17:C80" si="1">C16+0.01</f>
        <v>0.03</v>
      </c>
      <c r="D17" s="7">
        <f t="shared" si="0"/>
        <v>1.4087499999999999</v>
      </c>
    </row>
    <row r="18" spans="2:4" x14ac:dyDescent="0.45">
      <c r="B18" s="7"/>
      <c r="C18" s="7">
        <f t="shared" si="1"/>
        <v>0.04</v>
      </c>
      <c r="D18" s="7">
        <f t="shared" si="0"/>
        <v>1.4949999999999999</v>
      </c>
    </row>
    <row r="19" spans="2:4" x14ac:dyDescent="0.45">
      <c r="C19" s="7">
        <f t="shared" si="1"/>
        <v>0.05</v>
      </c>
      <c r="D19" s="7">
        <f t="shared" si="0"/>
        <v>1.5812499999999998</v>
      </c>
    </row>
    <row r="20" spans="2:4" x14ac:dyDescent="0.45">
      <c r="B20" s="7"/>
      <c r="C20" s="7">
        <f t="shared" si="1"/>
        <v>6.0000000000000005E-2</v>
      </c>
      <c r="D20" s="7">
        <f t="shared" si="0"/>
        <v>1.6674999999999998</v>
      </c>
    </row>
    <row r="21" spans="2:4" x14ac:dyDescent="0.45">
      <c r="B21" s="7"/>
      <c r="C21" s="7">
        <f t="shared" si="1"/>
        <v>7.0000000000000007E-2</v>
      </c>
      <c r="D21" s="7">
        <f t="shared" si="0"/>
        <v>1.7537499999999997</v>
      </c>
    </row>
    <row r="22" spans="2:4" x14ac:dyDescent="0.45">
      <c r="B22" s="7"/>
      <c r="C22" s="7">
        <f t="shared" si="1"/>
        <v>0.08</v>
      </c>
      <c r="D22" s="7">
        <f t="shared" si="0"/>
        <v>1.8399999999999999</v>
      </c>
    </row>
    <row r="23" spans="2:4" x14ac:dyDescent="0.45">
      <c r="C23" s="7">
        <f t="shared" si="1"/>
        <v>0.09</v>
      </c>
      <c r="D23" s="7">
        <f t="shared" si="0"/>
        <v>1.9262499999999996</v>
      </c>
    </row>
    <row r="24" spans="2:4" x14ac:dyDescent="0.45">
      <c r="B24" s="7"/>
      <c r="C24" s="7">
        <f t="shared" si="1"/>
        <v>9.9999999999999992E-2</v>
      </c>
      <c r="D24" s="7">
        <f t="shared" si="0"/>
        <v>2.0124999999999997</v>
      </c>
    </row>
    <row r="25" spans="2:4" x14ac:dyDescent="0.45">
      <c r="B25" s="7"/>
      <c r="C25" s="7">
        <f t="shared" si="1"/>
        <v>0.10999999999999999</v>
      </c>
      <c r="D25" s="7">
        <f t="shared" si="0"/>
        <v>2.0987499999999999</v>
      </c>
    </row>
    <row r="26" spans="2:4" x14ac:dyDescent="0.45">
      <c r="B26" s="7"/>
      <c r="C26" s="7">
        <f t="shared" si="1"/>
        <v>0.11999999999999998</v>
      </c>
      <c r="D26" s="7">
        <f t="shared" si="0"/>
        <v>2.1849999999999996</v>
      </c>
    </row>
    <row r="27" spans="2:4" x14ac:dyDescent="0.45">
      <c r="B27" s="7"/>
      <c r="C27" s="7">
        <f t="shared" si="1"/>
        <v>0.12999999999999998</v>
      </c>
      <c r="D27" s="7">
        <f t="shared" si="0"/>
        <v>2.2712499999999993</v>
      </c>
    </row>
    <row r="28" spans="2:4" x14ac:dyDescent="0.45">
      <c r="B28" s="7"/>
      <c r="C28" s="7">
        <f t="shared" si="1"/>
        <v>0.13999999999999999</v>
      </c>
      <c r="D28" s="7">
        <f t="shared" si="0"/>
        <v>2.3574999999999995</v>
      </c>
    </row>
    <row r="29" spans="2:4" x14ac:dyDescent="0.45">
      <c r="B29" s="7"/>
      <c r="C29" s="7">
        <f t="shared" si="1"/>
        <v>0.15</v>
      </c>
      <c r="D29" s="7">
        <f t="shared" si="0"/>
        <v>2.4437499999999996</v>
      </c>
    </row>
    <row r="30" spans="2:4" x14ac:dyDescent="0.45">
      <c r="B30" s="7"/>
      <c r="C30" s="7">
        <f t="shared" si="1"/>
        <v>0.16</v>
      </c>
      <c r="D30" s="7">
        <f t="shared" si="0"/>
        <v>2.5299999999999998</v>
      </c>
    </row>
    <row r="31" spans="2:4" x14ac:dyDescent="0.45">
      <c r="B31" s="7"/>
      <c r="C31" s="7">
        <f t="shared" si="1"/>
        <v>0.17</v>
      </c>
      <c r="D31" s="7">
        <f t="shared" si="0"/>
        <v>2.6162499999999995</v>
      </c>
    </row>
    <row r="32" spans="2:4" x14ac:dyDescent="0.45">
      <c r="B32" s="7"/>
      <c r="C32" s="7">
        <f t="shared" si="1"/>
        <v>0.18000000000000002</v>
      </c>
      <c r="D32" s="7">
        <f t="shared" si="0"/>
        <v>2.7024999999999997</v>
      </c>
    </row>
    <row r="33" spans="2:4" ht="14.65" thickBot="1" x14ac:dyDescent="0.5">
      <c r="B33" s="7"/>
      <c r="C33" s="7">
        <f t="shared" si="1"/>
        <v>0.19000000000000003</v>
      </c>
      <c r="D33" s="7">
        <f t="shared" si="0"/>
        <v>2.7887499999999994</v>
      </c>
    </row>
    <row r="34" spans="2:4" ht="14.65" thickBot="1" x14ac:dyDescent="0.5">
      <c r="B34" s="8" t="s">
        <v>4</v>
      </c>
      <c r="C34" s="9">
        <f t="shared" si="1"/>
        <v>0.20000000000000004</v>
      </c>
      <c r="D34" s="7">
        <f t="shared" si="0"/>
        <v>2.875</v>
      </c>
    </row>
    <row r="35" spans="2:4" x14ac:dyDescent="0.45">
      <c r="C35">
        <f t="shared" si="1"/>
        <v>0.21000000000000005</v>
      </c>
      <c r="D35" s="7">
        <f t="shared" si="0"/>
        <v>2.875</v>
      </c>
    </row>
    <row r="36" spans="2:4" x14ac:dyDescent="0.45">
      <c r="C36">
        <f t="shared" si="1"/>
        <v>0.22000000000000006</v>
      </c>
      <c r="D36" s="7">
        <f t="shared" si="0"/>
        <v>2.875</v>
      </c>
    </row>
    <row r="37" spans="2:4" x14ac:dyDescent="0.45">
      <c r="C37">
        <f t="shared" si="1"/>
        <v>0.23000000000000007</v>
      </c>
      <c r="D37" s="7">
        <f t="shared" si="0"/>
        <v>2.875</v>
      </c>
    </row>
    <row r="38" spans="2:4" x14ac:dyDescent="0.45">
      <c r="C38">
        <f t="shared" si="1"/>
        <v>0.24000000000000007</v>
      </c>
      <c r="D38" s="7">
        <f t="shared" si="0"/>
        <v>2.875</v>
      </c>
    </row>
    <row r="39" spans="2:4" x14ac:dyDescent="0.45">
      <c r="C39">
        <f t="shared" si="1"/>
        <v>0.25000000000000006</v>
      </c>
      <c r="D39" s="7">
        <f t="shared" si="0"/>
        <v>2.875</v>
      </c>
    </row>
    <row r="40" spans="2:4" x14ac:dyDescent="0.45">
      <c r="C40">
        <f t="shared" si="1"/>
        <v>0.26000000000000006</v>
      </c>
      <c r="D40" s="7">
        <f t="shared" si="0"/>
        <v>2.875</v>
      </c>
    </row>
    <row r="41" spans="2:4" x14ac:dyDescent="0.45">
      <c r="C41">
        <f t="shared" si="1"/>
        <v>0.27000000000000007</v>
      </c>
      <c r="D41" s="7">
        <f t="shared" si="0"/>
        <v>2.875</v>
      </c>
    </row>
    <row r="42" spans="2:4" x14ac:dyDescent="0.45">
      <c r="C42">
        <f t="shared" si="1"/>
        <v>0.28000000000000008</v>
      </c>
      <c r="D42" s="7">
        <f t="shared" si="0"/>
        <v>2.875</v>
      </c>
    </row>
    <row r="43" spans="2:4" x14ac:dyDescent="0.45">
      <c r="C43">
        <f t="shared" si="1"/>
        <v>0.29000000000000009</v>
      </c>
      <c r="D43" s="7">
        <f t="shared" si="0"/>
        <v>2.875</v>
      </c>
    </row>
    <row r="44" spans="2:4" x14ac:dyDescent="0.45">
      <c r="C44">
        <f t="shared" si="1"/>
        <v>0.3000000000000001</v>
      </c>
      <c r="D44" s="7">
        <f t="shared" si="0"/>
        <v>2.875</v>
      </c>
    </row>
    <row r="45" spans="2:4" x14ac:dyDescent="0.45">
      <c r="C45">
        <f t="shared" si="1"/>
        <v>0.31000000000000011</v>
      </c>
      <c r="D45" s="7">
        <f t="shared" si="0"/>
        <v>2.875</v>
      </c>
    </row>
    <row r="46" spans="2:4" x14ac:dyDescent="0.45">
      <c r="C46">
        <f t="shared" si="1"/>
        <v>0.32000000000000012</v>
      </c>
      <c r="D46" s="7">
        <f t="shared" si="0"/>
        <v>2.875</v>
      </c>
    </row>
    <row r="47" spans="2:4" x14ac:dyDescent="0.45">
      <c r="C47">
        <f t="shared" si="1"/>
        <v>0.33000000000000013</v>
      </c>
      <c r="D47" s="7">
        <f t="shared" si="0"/>
        <v>2.875</v>
      </c>
    </row>
    <row r="48" spans="2:4" x14ac:dyDescent="0.45">
      <c r="C48">
        <f t="shared" si="1"/>
        <v>0.34000000000000014</v>
      </c>
      <c r="D48" s="7">
        <f t="shared" si="0"/>
        <v>2.875</v>
      </c>
    </row>
    <row r="49" spans="3:4" x14ac:dyDescent="0.45">
      <c r="C49">
        <f t="shared" si="1"/>
        <v>0.35000000000000014</v>
      </c>
      <c r="D49" s="7">
        <f t="shared" si="0"/>
        <v>2.875</v>
      </c>
    </row>
    <row r="50" spans="3:4" x14ac:dyDescent="0.45">
      <c r="C50">
        <f t="shared" si="1"/>
        <v>0.36000000000000015</v>
      </c>
      <c r="D50" s="7">
        <f t="shared" si="0"/>
        <v>2.875</v>
      </c>
    </row>
    <row r="51" spans="3:4" x14ac:dyDescent="0.45">
      <c r="C51">
        <f t="shared" si="1"/>
        <v>0.37000000000000016</v>
      </c>
      <c r="D51" s="7">
        <f t="shared" si="0"/>
        <v>2.875</v>
      </c>
    </row>
    <row r="52" spans="3:4" x14ac:dyDescent="0.45">
      <c r="C52">
        <f t="shared" si="1"/>
        <v>0.38000000000000017</v>
      </c>
      <c r="D52" s="7">
        <f t="shared" si="0"/>
        <v>2.875</v>
      </c>
    </row>
    <row r="53" spans="3:4" x14ac:dyDescent="0.45">
      <c r="C53">
        <f t="shared" si="1"/>
        <v>0.39000000000000018</v>
      </c>
      <c r="D53" s="7">
        <f t="shared" si="0"/>
        <v>2.875</v>
      </c>
    </row>
    <row r="54" spans="3:4" x14ac:dyDescent="0.45">
      <c r="C54">
        <f t="shared" si="1"/>
        <v>0.40000000000000019</v>
      </c>
      <c r="D54" s="7">
        <f t="shared" si="0"/>
        <v>2.875</v>
      </c>
    </row>
    <row r="55" spans="3:4" x14ac:dyDescent="0.45">
      <c r="C55">
        <f t="shared" si="1"/>
        <v>0.4100000000000002</v>
      </c>
      <c r="D55" s="7">
        <f t="shared" si="0"/>
        <v>2.875</v>
      </c>
    </row>
    <row r="56" spans="3:4" x14ac:dyDescent="0.45">
      <c r="C56">
        <f t="shared" si="1"/>
        <v>0.42000000000000021</v>
      </c>
      <c r="D56" s="7">
        <f t="shared" si="0"/>
        <v>2.875</v>
      </c>
    </row>
    <row r="57" spans="3:4" x14ac:dyDescent="0.45">
      <c r="C57">
        <f>C56+0.01</f>
        <v>0.43000000000000022</v>
      </c>
      <c r="D57" s="7">
        <f t="shared" si="0"/>
        <v>2.875</v>
      </c>
    </row>
    <row r="58" spans="3:4" x14ac:dyDescent="0.45">
      <c r="C58">
        <f t="shared" si="1"/>
        <v>0.44000000000000022</v>
      </c>
      <c r="D58" s="7">
        <f t="shared" si="0"/>
        <v>2.875</v>
      </c>
    </row>
    <row r="59" spans="3:4" x14ac:dyDescent="0.45">
      <c r="C59">
        <f t="shared" si="1"/>
        <v>0.45000000000000023</v>
      </c>
      <c r="D59" s="7">
        <f t="shared" si="0"/>
        <v>2.875</v>
      </c>
    </row>
    <row r="60" spans="3:4" x14ac:dyDescent="0.45">
      <c r="C60">
        <f t="shared" si="1"/>
        <v>0.46000000000000024</v>
      </c>
      <c r="D60" s="7">
        <f t="shared" si="0"/>
        <v>2.875</v>
      </c>
    </row>
    <row r="61" spans="3:4" x14ac:dyDescent="0.45">
      <c r="C61">
        <f t="shared" si="1"/>
        <v>0.47000000000000025</v>
      </c>
      <c r="D61" s="7">
        <f t="shared" si="0"/>
        <v>2.875</v>
      </c>
    </row>
    <row r="62" spans="3:4" x14ac:dyDescent="0.45">
      <c r="C62">
        <f t="shared" si="1"/>
        <v>0.48000000000000026</v>
      </c>
      <c r="D62" s="7">
        <f t="shared" si="0"/>
        <v>2.875</v>
      </c>
    </row>
    <row r="63" spans="3:4" x14ac:dyDescent="0.45">
      <c r="C63">
        <f t="shared" si="1"/>
        <v>0.49000000000000027</v>
      </c>
      <c r="D63" s="7">
        <f t="shared" si="0"/>
        <v>2.875</v>
      </c>
    </row>
    <row r="64" spans="3:4" x14ac:dyDescent="0.45">
      <c r="C64">
        <f t="shared" si="1"/>
        <v>0.50000000000000022</v>
      </c>
      <c r="D64" s="7">
        <f t="shared" si="0"/>
        <v>2.875</v>
      </c>
    </row>
    <row r="65" spans="2:4" x14ac:dyDescent="0.45">
      <c r="C65">
        <f t="shared" si="1"/>
        <v>0.51000000000000023</v>
      </c>
      <c r="D65" s="7">
        <f t="shared" si="0"/>
        <v>2.875</v>
      </c>
    </row>
    <row r="66" spans="2:4" x14ac:dyDescent="0.45">
      <c r="C66">
        <f t="shared" si="1"/>
        <v>0.52000000000000024</v>
      </c>
      <c r="D66" s="7">
        <f t="shared" si="0"/>
        <v>2.875</v>
      </c>
    </row>
    <row r="67" spans="2:4" x14ac:dyDescent="0.45">
      <c r="C67">
        <f t="shared" si="1"/>
        <v>0.53000000000000025</v>
      </c>
      <c r="D67" s="7">
        <f t="shared" si="0"/>
        <v>2.875</v>
      </c>
    </row>
    <row r="68" spans="2:4" x14ac:dyDescent="0.45">
      <c r="C68">
        <f t="shared" si="1"/>
        <v>0.54000000000000026</v>
      </c>
      <c r="D68" s="7">
        <f t="shared" si="0"/>
        <v>2.875</v>
      </c>
    </row>
    <row r="69" spans="2:4" x14ac:dyDescent="0.45">
      <c r="C69">
        <f t="shared" si="1"/>
        <v>0.55000000000000027</v>
      </c>
      <c r="D69" s="7">
        <f t="shared" si="0"/>
        <v>2.875</v>
      </c>
    </row>
    <row r="70" spans="2:4" x14ac:dyDescent="0.45">
      <c r="C70">
        <f t="shared" si="1"/>
        <v>0.56000000000000028</v>
      </c>
      <c r="D70" s="7">
        <f t="shared" si="0"/>
        <v>2.875</v>
      </c>
    </row>
    <row r="71" spans="2:4" x14ac:dyDescent="0.45">
      <c r="C71">
        <f t="shared" si="1"/>
        <v>0.57000000000000028</v>
      </c>
      <c r="D71" s="7">
        <f t="shared" si="0"/>
        <v>2.875</v>
      </c>
    </row>
    <row r="72" spans="2:4" x14ac:dyDescent="0.45">
      <c r="C72">
        <f t="shared" si="1"/>
        <v>0.58000000000000029</v>
      </c>
      <c r="D72" s="7">
        <f t="shared" si="0"/>
        <v>2.875</v>
      </c>
    </row>
    <row r="73" spans="2:4" x14ac:dyDescent="0.45">
      <c r="C73">
        <f t="shared" si="1"/>
        <v>0.5900000000000003</v>
      </c>
      <c r="D73" s="7">
        <f t="shared" si="0"/>
        <v>2.875</v>
      </c>
    </row>
    <row r="74" spans="2:4" x14ac:dyDescent="0.45">
      <c r="B74" s="7" t="s">
        <v>5</v>
      </c>
      <c r="C74">
        <f t="shared" si="1"/>
        <v>0.60000000000000031</v>
      </c>
      <c r="D74" s="7">
        <f t="shared" si="0"/>
        <v>2.8749999999999982</v>
      </c>
    </row>
    <row r="75" spans="2:4" x14ac:dyDescent="0.45">
      <c r="C75">
        <f t="shared" si="1"/>
        <v>0.61000000000000032</v>
      </c>
      <c r="D75" s="7">
        <f t="shared" si="0"/>
        <v>2.8278688524590145</v>
      </c>
    </row>
    <row r="76" spans="2:4" x14ac:dyDescent="0.45">
      <c r="C76">
        <f t="shared" si="1"/>
        <v>0.62000000000000033</v>
      </c>
      <c r="D76" s="7">
        <f t="shared" si="0"/>
        <v>2.7822580645161272</v>
      </c>
    </row>
    <row r="77" spans="2:4" x14ac:dyDescent="0.45">
      <c r="C77">
        <f t="shared" si="1"/>
        <v>0.63000000000000034</v>
      </c>
      <c r="D77" s="7">
        <f t="shared" si="0"/>
        <v>2.7380952380952364</v>
      </c>
    </row>
    <row r="78" spans="2:4" x14ac:dyDescent="0.45">
      <c r="C78">
        <f t="shared" si="1"/>
        <v>0.64000000000000035</v>
      </c>
      <c r="D78" s="7">
        <f t="shared" ref="D78:D141" si="2">IF(C78&lt;TB,S*(1+C78/TB*(heta*2.5-1)),IF(C78&lt;TC,S*2.5,IF(C78&lt;TD,S*heta*2.5*TC/C78,S*heta*2.5*TC*TD/(C78^2)))     )</f>
        <v>2.6953124999999982</v>
      </c>
    </row>
    <row r="79" spans="2:4" x14ac:dyDescent="0.45">
      <c r="C79">
        <f t="shared" si="1"/>
        <v>0.65000000000000036</v>
      </c>
      <c r="D79" s="7">
        <f t="shared" si="2"/>
        <v>2.6538461538461524</v>
      </c>
    </row>
    <row r="80" spans="2:4" x14ac:dyDescent="0.45">
      <c r="C80">
        <f t="shared" si="1"/>
        <v>0.66000000000000036</v>
      </c>
      <c r="D80" s="7">
        <f t="shared" si="2"/>
        <v>2.613636363636362</v>
      </c>
    </row>
    <row r="81" spans="3:4" x14ac:dyDescent="0.45">
      <c r="C81">
        <f t="shared" ref="C81:C144" si="3">C80+0.01</f>
        <v>0.67000000000000037</v>
      </c>
      <c r="D81" s="7">
        <f t="shared" si="2"/>
        <v>2.57462686567164</v>
      </c>
    </row>
    <row r="82" spans="3:4" x14ac:dyDescent="0.45">
      <c r="C82">
        <f t="shared" si="3"/>
        <v>0.68000000000000038</v>
      </c>
      <c r="D82" s="7">
        <f t="shared" si="2"/>
        <v>2.5367647058823515</v>
      </c>
    </row>
    <row r="83" spans="3:4" x14ac:dyDescent="0.45">
      <c r="C83">
        <f t="shared" si="3"/>
        <v>0.69000000000000039</v>
      </c>
      <c r="D83" s="7">
        <f t="shared" si="2"/>
        <v>2.4999999999999982</v>
      </c>
    </row>
    <row r="84" spans="3:4" x14ac:dyDescent="0.45">
      <c r="C84">
        <f t="shared" si="3"/>
        <v>0.7000000000000004</v>
      </c>
      <c r="D84" s="7">
        <f t="shared" si="2"/>
        <v>2.4642857142857126</v>
      </c>
    </row>
    <row r="85" spans="3:4" x14ac:dyDescent="0.45">
      <c r="C85">
        <f t="shared" si="3"/>
        <v>0.71000000000000041</v>
      </c>
      <c r="D85" s="7">
        <f t="shared" si="2"/>
        <v>2.4295774647887307</v>
      </c>
    </row>
    <row r="86" spans="3:4" x14ac:dyDescent="0.45">
      <c r="C86">
        <f t="shared" si="3"/>
        <v>0.72000000000000042</v>
      </c>
      <c r="D86" s="7">
        <f t="shared" si="2"/>
        <v>2.3958333333333317</v>
      </c>
    </row>
    <row r="87" spans="3:4" x14ac:dyDescent="0.45">
      <c r="C87">
        <f t="shared" si="3"/>
        <v>0.73000000000000043</v>
      </c>
      <c r="D87" s="7">
        <f t="shared" si="2"/>
        <v>2.3630136986301356</v>
      </c>
    </row>
    <row r="88" spans="3:4" x14ac:dyDescent="0.45">
      <c r="C88">
        <f t="shared" si="3"/>
        <v>0.74000000000000044</v>
      </c>
      <c r="D88" s="7">
        <f t="shared" si="2"/>
        <v>2.3310810810810794</v>
      </c>
    </row>
    <row r="89" spans="3:4" x14ac:dyDescent="0.45">
      <c r="C89">
        <f t="shared" si="3"/>
        <v>0.75000000000000044</v>
      </c>
      <c r="D89" s="7">
        <f t="shared" si="2"/>
        <v>2.2999999999999985</v>
      </c>
    </row>
    <row r="90" spans="3:4" x14ac:dyDescent="0.45">
      <c r="C90">
        <f t="shared" si="3"/>
        <v>0.76000000000000045</v>
      </c>
      <c r="D90" s="7">
        <f t="shared" si="2"/>
        <v>2.2697368421052615</v>
      </c>
    </row>
    <row r="91" spans="3:4" x14ac:dyDescent="0.45">
      <c r="C91">
        <f t="shared" si="3"/>
        <v>0.77000000000000046</v>
      </c>
      <c r="D91" s="7">
        <f t="shared" si="2"/>
        <v>2.2402597402597388</v>
      </c>
    </row>
    <row r="92" spans="3:4" x14ac:dyDescent="0.45">
      <c r="C92">
        <f t="shared" si="3"/>
        <v>0.78000000000000047</v>
      </c>
      <c r="D92" s="7">
        <f t="shared" si="2"/>
        <v>2.2115384615384599</v>
      </c>
    </row>
    <row r="93" spans="3:4" x14ac:dyDescent="0.45">
      <c r="C93">
        <f t="shared" si="3"/>
        <v>0.79000000000000048</v>
      </c>
      <c r="D93" s="7">
        <f t="shared" si="2"/>
        <v>2.1835443037974667</v>
      </c>
    </row>
    <row r="94" spans="3:4" x14ac:dyDescent="0.45">
      <c r="C94">
        <f t="shared" si="3"/>
        <v>0.80000000000000049</v>
      </c>
      <c r="D94" s="7">
        <f t="shared" si="2"/>
        <v>2.1562499999999987</v>
      </c>
    </row>
    <row r="95" spans="3:4" x14ac:dyDescent="0.45">
      <c r="C95">
        <f t="shared" si="3"/>
        <v>0.8100000000000005</v>
      </c>
      <c r="D95" s="7">
        <f t="shared" si="2"/>
        <v>2.129629629629628</v>
      </c>
    </row>
    <row r="96" spans="3:4" x14ac:dyDescent="0.45">
      <c r="C96">
        <f t="shared" si="3"/>
        <v>0.82000000000000051</v>
      </c>
      <c r="D96" s="7">
        <f t="shared" si="2"/>
        <v>2.1036585365853644</v>
      </c>
    </row>
    <row r="97" spans="3:4" x14ac:dyDescent="0.45">
      <c r="C97">
        <f t="shared" si="3"/>
        <v>0.83000000000000052</v>
      </c>
      <c r="D97" s="7">
        <f t="shared" si="2"/>
        <v>2.0783132530120469</v>
      </c>
    </row>
    <row r="98" spans="3:4" x14ac:dyDescent="0.45">
      <c r="C98">
        <f t="shared" si="3"/>
        <v>0.84000000000000052</v>
      </c>
      <c r="D98" s="7">
        <f t="shared" si="2"/>
        <v>2.053571428571427</v>
      </c>
    </row>
    <row r="99" spans="3:4" x14ac:dyDescent="0.45">
      <c r="C99">
        <f t="shared" si="3"/>
        <v>0.85000000000000053</v>
      </c>
      <c r="D99" s="7">
        <f t="shared" si="2"/>
        <v>2.0294117647058809</v>
      </c>
    </row>
    <row r="100" spans="3:4" x14ac:dyDescent="0.45">
      <c r="C100">
        <f t="shared" si="3"/>
        <v>0.86000000000000054</v>
      </c>
      <c r="D100" s="7">
        <f t="shared" si="2"/>
        <v>2.0058139534883708</v>
      </c>
    </row>
    <row r="101" spans="3:4" x14ac:dyDescent="0.45">
      <c r="C101">
        <f t="shared" si="3"/>
        <v>0.87000000000000055</v>
      </c>
      <c r="D101" s="7">
        <f t="shared" si="2"/>
        <v>1.9827586206896537</v>
      </c>
    </row>
    <row r="102" spans="3:4" x14ac:dyDescent="0.45">
      <c r="C102">
        <f t="shared" si="3"/>
        <v>0.88000000000000056</v>
      </c>
      <c r="D102" s="7">
        <f t="shared" si="2"/>
        <v>1.9602272727272714</v>
      </c>
    </row>
    <row r="103" spans="3:4" x14ac:dyDescent="0.45">
      <c r="C103">
        <f t="shared" si="3"/>
        <v>0.89000000000000057</v>
      </c>
      <c r="D103" s="7">
        <f t="shared" si="2"/>
        <v>1.9382022471910099</v>
      </c>
    </row>
    <row r="104" spans="3:4" x14ac:dyDescent="0.45">
      <c r="C104">
        <f t="shared" si="3"/>
        <v>0.90000000000000058</v>
      </c>
      <c r="D104" s="7">
        <f t="shared" si="2"/>
        <v>1.9166666666666652</v>
      </c>
    </row>
    <row r="105" spans="3:4" x14ac:dyDescent="0.45">
      <c r="C105">
        <f t="shared" si="3"/>
        <v>0.91000000000000059</v>
      </c>
      <c r="D105" s="7">
        <f t="shared" si="2"/>
        <v>1.8956043956043942</v>
      </c>
    </row>
    <row r="106" spans="3:4" x14ac:dyDescent="0.45">
      <c r="C106">
        <f t="shared" si="3"/>
        <v>0.9200000000000006</v>
      </c>
      <c r="D106" s="7">
        <f t="shared" si="2"/>
        <v>1.8749999999999987</v>
      </c>
    </row>
    <row r="107" spans="3:4" x14ac:dyDescent="0.45">
      <c r="C107">
        <f t="shared" si="3"/>
        <v>0.9300000000000006</v>
      </c>
      <c r="D107" s="7">
        <f t="shared" si="2"/>
        <v>1.8548387096774179</v>
      </c>
    </row>
    <row r="108" spans="3:4" x14ac:dyDescent="0.45">
      <c r="C108">
        <f t="shared" si="3"/>
        <v>0.94000000000000061</v>
      </c>
      <c r="D108" s="7">
        <f t="shared" si="2"/>
        <v>1.835106382978722</v>
      </c>
    </row>
    <row r="109" spans="3:4" x14ac:dyDescent="0.45">
      <c r="C109">
        <f t="shared" si="3"/>
        <v>0.95000000000000062</v>
      </c>
      <c r="D109" s="7">
        <f t="shared" si="2"/>
        <v>1.8157894736842093</v>
      </c>
    </row>
    <row r="110" spans="3:4" x14ac:dyDescent="0.45">
      <c r="C110">
        <f t="shared" si="3"/>
        <v>0.96000000000000063</v>
      </c>
      <c r="D110" s="7">
        <f t="shared" si="2"/>
        <v>1.7968749999999987</v>
      </c>
    </row>
    <row r="111" spans="3:4" x14ac:dyDescent="0.45">
      <c r="C111">
        <f t="shared" si="3"/>
        <v>0.97000000000000064</v>
      </c>
      <c r="D111" s="7">
        <f t="shared" si="2"/>
        <v>1.7783505154639163</v>
      </c>
    </row>
    <row r="112" spans="3:4" x14ac:dyDescent="0.45">
      <c r="C112">
        <f t="shared" si="3"/>
        <v>0.98000000000000065</v>
      </c>
      <c r="D112" s="7">
        <f t="shared" si="2"/>
        <v>1.7602040816326519</v>
      </c>
    </row>
    <row r="113" spans="3:4" x14ac:dyDescent="0.45">
      <c r="C113">
        <f t="shared" si="3"/>
        <v>0.99000000000000066</v>
      </c>
      <c r="D113" s="7">
        <f t="shared" si="2"/>
        <v>1.7424242424242411</v>
      </c>
    </row>
    <row r="114" spans="3:4" x14ac:dyDescent="0.45">
      <c r="C114">
        <f t="shared" si="3"/>
        <v>1.0000000000000007</v>
      </c>
      <c r="D114" s="7">
        <f t="shared" si="2"/>
        <v>1.7249999999999988</v>
      </c>
    </row>
    <row r="115" spans="3:4" x14ac:dyDescent="0.45">
      <c r="C115">
        <f t="shared" si="3"/>
        <v>1.0100000000000007</v>
      </c>
      <c r="D115" s="7">
        <f t="shared" si="2"/>
        <v>1.7079207920792066</v>
      </c>
    </row>
    <row r="116" spans="3:4" x14ac:dyDescent="0.45">
      <c r="C116">
        <f t="shared" si="3"/>
        <v>1.0200000000000007</v>
      </c>
      <c r="D116" s="7">
        <f t="shared" si="2"/>
        <v>1.6911764705882339</v>
      </c>
    </row>
    <row r="117" spans="3:4" x14ac:dyDescent="0.45">
      <c r="C117">
        <f t="shared" si="3"/>
        <v>1.0300000000000007</v>
      </c>
      <c r="D117" s="7">
        <f t="shared" si="2"/>
        <v>1.6747572815533969</v>
      </c>
    </row>
    <row r="118" spans="3:4" x14ac:dyDescent="0.45">
      <c r="C118">
        <f t="shared" si="3"/>
        <v>1.0400000000000007</v>
      </c>
      <c r="D118" s="7">
        <f t="shared" si="2"/>
        <v>1.6586538461538449</v>
      </c>
    </row>
    <row r="119" spans="3:4" x14ac:dyDescent="0.45">
      <c r="C119">
        <f t="shared" si="3"/>
        <v>1.0500000000000007</v>
      </c>
      <c r="D119" s="7">
        <f t="shared" si="2"/>
        <v>1.6428571428571417</v>
      </c>
    </row>
    <row r="120" spans="3:4" x14ac:dyDescent="0.45">
      <c r="C120">
        <f t="shared" si="3"/>
        <v>1.0600000000000007</v>
      </c>
      <c r="D120" s="7">
        <f t="shared" si="2"/>
        <v>1.6273584905660365</v>
      </c>
    </row>
    <row r="121" spans="3:4" x14ac:dyDescent="0.45">
      <c r="C121">
        <f t="shared" si="3"/>
        <v>1.0700000000000007</v>
      </c>
      <c r="D121" s="7">
        <f t="shared" si="2"/>
        <v>1.6121495327102791</v>
      </c>
    </row>
    <row r="122" spans="3:4" x14ac:dyDescent="0.45">
      <c r="C122">
        <f t="shared" si="3"/>
        <v>1.0800000000000007</v>
      </c>
      <c r="D122" s="7">
        <f t="shared" si="2"/>
        <v>1.597222222222221</v>
      </c>
    </row>
    <row r="123" spans="3:4" x14ac:dyDescent="0.45">
      <c r="C123">
        <f t="shared" si="3"/>
        <v>1.0900000000000007</v>
      </c>
      <c r="D123" s="7">
        <f t="shared" si="2"/>
        <v>1.5825688073394484</v>
      </c>
    </row>
    <row r="124" spans="3:4" x14ac:dyDescent="0.45">
      <c r="C124">
        <f t="shared" si="3"/>
        <v>1.1000000000000008</v>
      </c>
      <c r="D124" s="7">
        <f t="shared" si="2"/>
        <v>1.568181818181817</v>
      </c>
    </row>
    <row r="125" spans="3:4" x14ac:dyDescent="0.45">
      <c r="C125">
        <f t="shared" si="3"/>
        <v>1.1100000000000008</v>
      </c>
      <c r="D125" s="7">
        <f t="shared" si="2"/>
        <v>1.5540540540540528</v>
      </c>
    </row>
    <row r="126" spans="3:4" x14ac:dyDescent="0.45">
      <c r="C126">
        <f t="shared" si="3"/>
        <v>1.1200000000000008</v>
      </c>
      <c r="D126" s="7">
        <f t="shared" si="2"/>
        <v>1.5401785714285703</v>
      </c>
    </row>
    <row r="127" spans="3:4" x14ac:dyDescent="0.45">
      <c r="C127">
        <f t="shared" si="3"/>
        <v>1.1300000000000008</v>
      </c>
      <c r="D127" s="7">
        <f t="shared" si="2"/>
        <v>1.5265486725663706</v>
      </c>
    </row>
    <row r="128" spans="3:4" x14ac:dyDescent="0.45">
      <c r="C128">
        <f t="shared" si="3"/>
        <v>1.1400000000000008</v>
      </c>
      <c r="D128" s="7">
        <f t="shared" si="2"/>
        <v>1.5131578947368409</v>
      </c>
    </row>
    <row r="129" spans="3:4" x14ac:dyDescent="0.45">
      <c r="C129">
        <f t="shared" si="3"/>
        <v>1.1500000000000008</v>
      </c>
      <c r="D129" s="7">
        <f t="shared" si="2"/>
        <v>1.4999999999999989</v>
      </c>
    </row>
    <row r="130" spans="3:4" x14ac:dyDescent="0.45">
      <c r="C130">
        <f t="shared" si="3"/>
        <v>1.1600000000000008</v>
      </c>
      <c r="D130" s="7">
        <f t="shared" si="2"/>
        <v>1.4870689655172402</v>
      </c>
    </row>
    <row r="131" spans="3:4" x14ac:dyDescent="0.45">
      <c r="C131">
        <f t="shared" si="3"/>
        <v>1.1700000000000008</v>
      </c>
      <c r="D131" s="7">
        <f t="shared" si="2"/>
        <v>1.4743589743589731</v>
      </c>
    </row>
    <row r="132" spans="3:4" x14ac:dyDescent="0.45">
      <c r="C132">
        <f t="shared" si="3"/>
        <v>1.1800000000000008</v>
      </c>
      <c r="D132" s="7">
        <f t="shared" si="2"/>
        <v>1.4618644067796598</v>
      </c>
    </row>
    <row r="133" spans="3:4" x14ac:dyDescent="0.45">
      <c r="C133">
        <f t="shared" si="3"/>
        <v>1.1900000000000008</v>
      </c>
      <c r="D133" s="7">
        <f t="shared" si="2"/>
        <v>1.449579831932772</v>
      </c>
    </row>
    <row r="134" spans="3:4" x14ac:dyDescent="0.45">
      <c r="C134">
        <f t="shared" si="3"/>
        <v>1.2000000000000008</v>
      </c>
      <c r="D134" s="7">
        <f t="shared" si="2"/>
        <v>1.4374999999999989</v>
      </c>
    </row>
    <row r="135" spans="3:4" x14ac:dyDescent="0.45">
      <c r="C135">
        <f t="shared" si="3"/>
        <v>1.2100000000000009</v>
      </c>
      <c r="D135" s="7">
        <f t="shared" si="2"/>
        <v>1.4256198347107427</v>
      </c>
    </row>
    <row r="136" spans="3:4" x14ac:dyDescent="0.45">
      <c r="C136">
        <f t="shared" si="3"/>
        <v>1.2200000000000009</v>
      </c>
      <c r="D136" s="7">
        <f t="shared" si="2"/>
        <v>1.413934426229507</v>
      </c>
    </row>
    <row r="137" spans="3:4" x14ac:dyDescent="0.45">
      <c r="C137">
        <f t="shared" si="3"/>
        <v>1.2300000000000009</v>
      </c>
      <c r="D137" s="7">
        <f t="shared" si="2"/>
        <v>1.4024390243902427</v>
      </c>
    </row>
    <row r="138" spans="3:4" x14ac:dyDescent="0.45">
      <c r="C138">
        <f t="shared" si="3"/>
        <v>1.2400000000000009</v>
      </c>
      <c r="D138" s="7">
        <f t="shared" si="2"/>
        <v>1.3911290322580634</v>
      </c>
    </row>
    <row r="139" spans="3:4" x14ac:dyDescent="0.45">
      <c r="C139">
        <f t="shared" si="3"/>
        <v>1.2500000000000009</v>
      </c>
      <c r="D139" s="7">
        <f t="shared" si="2"/>
        <v>1.379999999999999</v>
      </c>
    </row>
    <row r="140" spans="3:4" x14ac:dyDescent="0.45">
      <c r="C140">
        <f t="shared" si="3"/>
        <v>1.2600000000000009</v>
      </c>
      <c r="D140" s="7">
        <f t="shared" si="2"/>
        <v>1.369047619047618</v>
      </c>
    </row>
    <row r="141" spans="3:4" x14ac:dyDescent="0.45">
      <c r="C141">
        <f t="shared" si="3"/>
        <v>1.2700000000000009</v>
      </c>
      <c r="D141" s="7">
        <f t="shared" si="2"/>
        <v>1.358267716535432</v>
      </c>
    </row>
    <row r="142" spans="3:4" x14ac:dyDescent="0.45">
      <c r="C142">
        <f t="shared" si="3"/>
        <v>1.2800000000000009</v>
      </c>
      <c r="D142" s="7">
        <f t="shared" ref="D142:D205" si="4">IF(C142&lt;TB,S*(1+C142/TB*(heta*2.5-1)),IF(C142&lt;TC,S*2.5,IF(C142&lt;TD,S*heta*2.5*TC/C142,S*heta*2.5*TC*TD/(C142^2)))     )</f>
        <v>1.3476562499999989</v>
      </c>
    </row>
    <row r="143" spans="3:4" x14ac:dyDescent="0.45">
      <c r="C143">
        <f t="shared" si="3"/>
        <v>1.2900000000000009</v>
      </c>
      <c r="D143" s="7">
        <f t="shared" si="4"/>
        <v>1.3372093023255804</v>
      </c>
    </row>
    <row r="144" spans="3:4" x14ac:dyDescent="0.45">
      <c r="C144">
        <f t="shared" si="3"/>
        <v>1.3000000000000009</v>
      </c>
      <c r="D144" s="7">
        <f t="shared" si="4"/>
        <v>1.3269230769230758</v>
      </c>
    </row>
    <row r="145" spans="3:4" x14ac:dyDescent="0.45">
      <c r="C145">
        <f t="shared" ref="C145:C208" si="5">C144+0.01</f>
        <v>1.3100000000000009</v>
      </c>
      <c r="D145" s="7">
        <f t="shared" si="4"/>
        <v>1.31679389312977</v>
      </c>
    </row>
    <row r="146" spans="3:4" x14ac:dyDescent="0.45">
      <c r="C146">
        <f t="shared" si="5"/>
        <v>1.320000000000001</v>
      </c>
      <c r="D146" s="7">
        <f t="shared" si="4"/>
        <v>1.3068181818181808</v>
      </c>
    </row>
    <row r="147" spans="3:4" x14ac:dyDescent="0.45">
      <c r="C147">
        <f t="shared" si="5"/>
        <v>1.330000000000001</v>
      </c>
      <c r="D147" s="7">
        <f t="shared" si="4"/>
        <v>1.2969924812030065</v>
      </c>
    </row>
    <row r="148" spans="3:4" x14ac:dyDescent="0.45">
      <c r="C148">
        <f t="shared" si="5"/>
        <v>1.340000000000001</v>
      </c>
      <c r="D148" s="7">
        <f t="shared" si="4"/>
        <v>1.2873134328358198</v>
      </c>
    </row>
    <row r="149" spans="3:4" x14ac:dyDescent="0.45">
      <c r="C149">
        <f t="shared" si="5"/>
        <v>1.350000000000001</v>
      </c>
      <c r="D149" s="7">
        <f t="shared" si="4"/>
        <v>1.2777777777777768</v>
      </c>
    </row>
    <row r="150" spans="3:4" x14ac:dyDescent="0.45">
      <c r="C150">
        <f t="shared" si="5"/>
        <v>1.360000000000001</v>
      </c>
      <c r="D150" s="7">
        <f t="shared" si="4"/>
        <v>1.2683823529411755</v>
      </c>
    </row>
    <row r="151" spans="3:4" x14ac:dyDescent="0.45">
      <c r="C151">
        <f t="shared" si="5"/>
        <v>1.370000000000001</v>
      </c>
      <c r="D151" s="7">
        <f t="shared" si="4"/>
        <v>1.2591240875912399</v>
      </c>
    </row>
    <row r="152" spans="3:4" x14ac:dyDescent="0.45">
      <c r="C152">
        <f t="shared" si="5"/>
        <v>1.380000000000001</v>
      </c>
      <c r="D152" s="7">
        <f t="shared" si="4"/>
        <v>1.2499999999999989</v>
      </c>
    </row>
    <row r="153" spans="3:4" x14ac:dyDescent="0.45">
      <c r="C153">
        <f t="shared" si="5"/>
        <v>1.390000000000001</v>
      </c>
      <c r="D153" s="7">
        <f t="shared" si="4"/>
        <v>1.2410071942446033</v>
      </c>
    </row>
    <row r="154" spans="3:4" x14ac:dyDescent="0.45">
      <c r="C154">
        <f t="shared" si="5"/>
        <v>1.400000000000001</v>
      </c>
      <c r="D154" s="7">
        <f t="shared" si="4"/>
        <v>1.2321428571428561</v>
      </c>
    </row>
    <row r="155" spans="3:4" x14ac:dyDescent="0.45">
      <c r="C155">
        <f t="shared" si="5"/>
        <v>1.410000000000001</v>
      </c>
      <c r="D155" s="7">
        <f t="shared" si="4"/>
        <v>1.223404255319148</v>
      </c>
    </row>
    <row r="156" spans="3:4" x14ac:dyDescent="0.45">
      <c r="C156">
        <f t="shared" si="5"/>
        <v>1.420000000000001</v>
      </c>
      <c r="D156" s="7">
        <f t="shared" si="4"/>
        <v>1.2147887323943651</v>
      </c>
    </row>
    <row r="157" spans="3:4" x14ac:dyDescent="0.45">
      <c r="C157">
        <f t="shared" si="5"/>
        <v>1.430000000000001</v>
      </c>
      <c r="D157" s="7">
        <f t="shared" si="4"/>
        <v>1.2062937062937054</v>
      </c>
    </row>
    <row r="158" spans="3:4" x14ac:dyDescent="0.45">
      <c r="C158">
        <f t="shared" si="5"/>
        <v>1.4400000000000011</v>
      </c>
      <c r="D158" s="7">
        <f t="shared" si="4"/>
        <v>1.1979166666666656</v>
      </c>
    </row>
    <row r="159" spans="3:4" x14ac:dyDescent="0.45">
      <c r="C159">
        <f t="shared" si="5"/>
        <v>1.4500000000000011</v>
      </c>
      <c r="D159" s="7">
        <f t="shared" si="4"/>
        <v>1.189655172413792</v>
      </c>
    </row>
    <row r="160" spans="3:4" x14ac:dyDescent="0.45">
      <c r="C160">
        <f t="shared" si="5"/>
        <v>1.4600000000000011</v>
      </c>
      <c r="D160" s="7">
        <f t="shared" si="4"/>
        <v>1.1815068493150676</v>
      </c>
    </row>
    <row r="161" spans="3:4" x14ac:dyDescent="0.45">
      <c r="C161">
        <f t="shared" si="5"/>
        <v>1.4700000000000011</v>
      </c>
      <c r="D161" s="7">
        <f t="shared" si="4"/>
        <v>1.173469387755101</v>
      </c>
    </row>
    <row r="162" spans="3:4" x14ac:dyDescent="0.45">
      <c r="C162">
        <f t="shared" si="5"/>
        <v>1.4800000000000011</v>
      </c>
      <c r="D162" s="7">
        <f t="shared" si="4"/>
        <v>1.1655405405405397</v>
      </c>
    </row>
    <row r="163" spans="3:4" x14ac:dyDescent="0.45">
      <c r="C163">
        <f t="shared" si="5"/>
        <v>1.4900000000000011</v>
      </c>
      <c r="D163" s="7">
        <f t="shared" si="4"/>
        <v>1.1577181208053682</v>
      </c>
    </row>
    <row r="164" spans="3:4" x14ac:dyDescent="0.45">
      <c r="C164">
        <f t="shared" si="5"/>
        <v>1.5000000000000011</v>
      </c>
      <c r="D164" s="7">
        <f t="shared" si="4"/>
        <v>1.149999999999999</v>
      </c>
    </row>
    <row r="165" spans="3:4" x14ac:dyDescent="0.45">
      <c r="C165">
        <f t="shared" si="5"/>
        <v>1.5100000000000011</v>
      </c>
      <c r="D165" s="7">
        <f t="shared" si="4"/>
        <v>1.142384105960264</v>
      </c>
    </row>
    <row r="166" spans="3:4" x14ac:dyDescent="0.45">
      <c r="C166">
        <f t="shared" si="5"/>
        <v>1.5200000000000011</v>
      </c>
      <c r="D166" s="7">
        <f t="shared" si="4"/>
        <v>1.1348684210526307</v>
      </c>
    </row>
    <row r="167" spans="3:4" x14ac:dyDescent="0.45">
      <c r="C167">
        <f t="shared" si="5"/>
        <v>1.5300000000000011</v>
      </c>
      <c r="D167" s="7">
        <f t="shared" si="4"/>
        <v>1.127450980392156</v>
      </c>
    </row>
    <row r="168" spans="3:4" x14ac:dyDescent="0.45">
      <c r="C168">
        <f t="shared" si="5"/>
        <v>1.5400000000000011</v>
      </c>
      <c r="D168" s="7">
        <f t="shared" si="4"/>
        <v>1.1201298701298692</v>
      </c>
    </row>
    <row r="169" spans="3:4" x14ac:dyDescent="0.45">
      <c r="C169">
        <f t="shared" si="5"/>
        <v>1.5500000000000012</v>
      </c>
      <c r="D169" s="7">
        <f t="shared" si="4"/>
        <v>1.1129032258064506</v>
      </c>
    </row>
    <row r="170" spans="3:4" x14ac:dyDescent="0.45">
      <c r="C170">
        <f t="shared" si="5"/>
        <v>1.5600000000000012</v>
      </c>
      <c r="D170" s="7">
        <f t="shared" si="4"/>
        <v>1.1057692307692299</v>
      </c>
    </row>
    <row r="171" spans="3:4" x14ac:dyDescent="0.45">
      <c r="C171">
        <f t="shared" si="5"/>
        <v>1.5700000000000012</v>
      </c>
      <c r="D171" s="7">
        <f t="shared" si="4"/>
        <v>1.0987261146496807</v>
      </c>
    </row>
    <row r="172" spans="3:4" x14ac:dyDescent="0.45">
      <c r="C172">
        <f t="shared" si="5"/>
        <v>1.5800000000000012</v>
      </c>
      <c r="D172" s="7">
        <f t="shared" si="4"/>
        <v>1.0917721518987333</v>
      </c>
    </row>
    <row r="173" spans="3:4" x14ac:dyDescent="0.45">
      <c r="C173">
        <f t="shared" si="5"/>
        <v>1.5900000000000012</v>
      </c>
      <c r="D173" s="7">
        <f t="shared" si="4"/>
        <v>1.0849056603773577</v>
      </c>
    </row>
    <row r="174" spans="3:4" x14ac:dyDescent="0.45">
      <c r="C174">
        <f t="shared" si="5"/>
        <v>1.6000000000000012</v>
      </c>
      <c r="D174" s="7">
        <f t="shared" si="4"/>
        <v>1.0781249999999991</v>
      </c>
    </row>
    <row r="175" spans="3:4" x14ac:dyDescent="0.45">
      <c r="C175">
        <f t="shared" si="5"/>
        <v>1.6100000000000012</v>
      </c>
      <c r="D175" s="7">
        <f t="shared" si="4"/>
        <v>1.0714285714285705</v>
      </c>
    </row>
    <row r="176" spans="3:4" x14ac:dyDescent="0.45">
      <c r="C176">
        <f t="shared" si="5"/>
        <v>1.6200000000000012</v>
      </c>
      <c r="D176" s="7">
        <f t="shared" si="4"/>
        <v>1.064814814814814</v>
      </c>
    </row>
    <row r="177" spans="3:4" x14ac:dyDescent="0.45">
      <c r="C177">
        <f t="shared" si="5"/>
        <v>1.6300000000000012</v>
      </c>
      <c r="D177" s="7">
        <f t="shared" si="4"/>
        <v>1.0582822085889563</v>
      </c>
    </row>
    <row r="178" spans="3:4" x14ac:dyDescent="0.45">
      <c r="C178">
        <f t="shared" si="5"/>
        <v>1.6400000000000012</v>
      </c>
      <c r="D178" s="7">
        <f t="shared" si="4"/>
        <v>1.051829268292682</v>
      </c>
    </row>
    <row r="179" spans="3:4" x14ac:dyDescent="0.45">
      <c r="C179">
        <f t="shared" si="5"/>
        <v>1.6500000000000012</v>
      </c>
      <c r="D179" s="7">
        <f t="shared" si="4"/>
        <v>1.0454545454545445</v>
      </c>
    </row>
    <row r="180" spans="3:4" x14ac:dyDescent="0.45">
      <c r="C180">
        <f t="shared" si="5"/>
        <v>1.6600000000000013</v>
      </c>
      <c r="D180" s="7">
        <f t="shared" si="4"/>
        <v>1.0391566265060233</v>
      </c>
    </row>
    <row r="181" spans="3:4" x14ac:dyDescent="0.45">
      <c r="C181">
        <f t="shared" si="5"/>
        <v>1.6700000000000013</v>
      </c>
      <c r="D181" s="7">
        <f t="shared" si="4"/>
        <v>1.0329341317365262</v>
      </c>
    </row>
    <row r="182" spans="3:4" x14ac:dyDescent="0.45">
      <c r="C182">
        <f t="shared" si="5"/>
        <v>1.6800000000000013</v>
      </c>
      <c r="D182" s="7">
        <f t="shared" si="4"/>
        <v>1.0267857142857135</v>
      </c>
    </row>
    <row r="183" spans="3:4" x14ac:dyDescent="0.45">
      <c r="C183">
        <f t="shared" si="5"/>
        <v>1.6900000000000013</v>
      </c>
      <c r="D183" s="7">
        <f t="shared" si="4"/>
        <v>1.0207100591715967</v>
      </c>
    </row>
    <row r="184" spans="3:4" x14ac:dyDescent="0.45">
      <c r="C184">
        <f t="shared" si="5"/>
        <v>1.7000000000000013</v>
      </c>
      <c r="D184" s="7">
        <f t="shared" si="4"/>
        <v>1.0147058823529402</v>
      </c>
    </row>
    <row r="185" spans="3:4" x14ac:dyDescent="0.45">
      <c r="C185">
        <f t="shared" si="5"/>
        <v>1.7100000000000013</v>
      </c>
      <c r="D185" s="7">
        <f t="shared" si="4"/>
        <v>1.0087719298245605</v>
      </c>
    </row>
    <row r="186" spans="3:4" x14ac:dyDescent="0.45">
      <c r="C186">
        <f t="shared" si="5"/>
        <v>1.7200000000000013</v>
      </c>
      <c r="D186" s="7">
        <f t="shared" si="4"/>
        <v>1.0029069767441852</v>
      </c>
    </row>
    <row r="187" spans="3:4" x14ac:dyDescent="0.45">
      <c r="C187">
        <f t="shared" si="5"/>
        <v>1.7300000000000013</v>
      </c>
      <c r="D187" s="7">
        <f t="shared" si="4"/>
        <v>0.99710982658959457</v>
      </c>
    </row>
    <row r="188" spans="3:4" x14ac:dyDescent="0.45">
      <c r="C188">
        <f t="shared" si="5"/>
        <v>1.7400000000000013</v>
      </c>
      <c r="D188" s="7">
        <f t="shared" si="4"/>
        <v>0.99137931034482674</v>
      </c>
    </row>
    <row r="189" spans="3:4" x14ac:dyDescent="0.45">
      <c r="C189">
        <f t="shared" si="5"/>
        <v>1.7500000000000013</v>
      </c>
      <c r="D189" s="7">
        <f t="shared" si="4"/>
        <v>0.98571428571428488</v>
      </c>
    </row>
    <row r="190" spans="3:4" x14ac:dyDescent="0.45">
      <c r="C190">
        <f t="shared" si="5"/>
        <v>1.7600000000000013</v>
      </c>
      <c r="D190" s="7">
        <f t="shared" si="4"/>
        <v>0.98011363636363558</v>
      </c>
    </row>
    <row r="191" spans="3:4" x14ac:dyDescent="0.45">
      <c r="C191">
        <f t="shared" si="5"/>
        <v>1.7700000000000014</v>
      </c>
      <c r="D191" s="7">
        <f t="shared" si="4"/>
        <v>0.97457627118643986</v>
      </c>
    </row>
    <row r="192" spans="3:4" x14ac:dyDescent="0.45">
      <c r="C192">
        <f t="shared" si="5"/>
        <v>1.7800000000000014</v>
      </c>
      <c r="D192" s="7">
        <f t="shared" si="4"/>
        <v>0.96910112359550482</v>
      </c>
    </row>
    <row r="193" spans="3:4" x14ac:dyDescent="0.45">
      <c r="C193">
        <f t="shared" si="5"/>
        <v>1.7900000000000014</v>
      </c>
      <c r="D193" s="7">
        <f t="shared" si="4"/>
        <v>0.96368715083798806</v>
      </c>
    </row>
    <row r="194" spans="3:4" x14ac:dyDescent="0.45">
      <c r="C194">
        <f t="shared" si="5"/>
        <v>1.8000000000000014</v>
      </c>
      <c r="D194" s="7">
        <f t="shared" si="4"/>
        <v>0.95833333333333248</v>
      </c>
    </row>
    <row r="195" spans="3:4" x14ac:dyDescent="0.45">
      <c r="C195">
        <f t="shared" si="5"/>
        <v>1.8100000000000014</v>
      </c>
      <c r="D195" s="7">
        <f t="shared" si="4"/>
        <v>0.95303867403314835</v>
      </c>
    </row>
    <row r="196" spans="3:4" x14ac:dyDescent="0.45">
      <c r="C196">
        <f t="shared" si="5"/>
        <v>1.8200000000000014</v>
      </c>
      <c r="D196" s="7">
        <f t="shared" si="4"/>
        <v>0.94780219780219699</v>
      </c>
    </row>
    <row r="197" spans="3:4" x14ac:dyDescent="0.45">
      <c r="C197">
        <f t="shared" si="5"/>
        <v>1.8300000000000014</v>
      </c>
      <c r="D197" s="7">
        <f t="shared" si="4"/>
        <v>0.94262295081967129</v>
      </c>
    </row>
    <row r="198" spans="3:4" x14ac:dyDescent="0.45">
      <c r="C198">
        <f t="shared" si="5"/>
        <v>1.8400000000000014</v>
      </c>
      <c r="D198" s="7">
        <f t="shared" si="4"/>
        <v>0.93749999999999922</v>
      </c>
    </row>
    <row r="199" spans="3:4" x14ac:dyDescent="0.45">
      <c r="C199">
        <f t="shared" si="5"/>
        <v>1.8500000000000014</v>
      </c>
      <c r="D199" s="7">
        <f t="shared" si="4"/>
        <v>0.93243243243243168</v>
      </c>
    </row>
    <row r="200" spans="3:4" x14ac:dyDescent="0.45">
      <c r="C200">
        <f t="shared" si="5"/>
        <v>1.8600000000000014</v>
      </c>
      <c r="D200" s="7">
        <f t="shared" si="4"/>
        <v>0.92741935483870885</v>
      </c>
    </row>
    <row r="201" spans="3:4" x14ac:dyDescent="0.45">
      <c r="C201">
        <f t="shared" si="5"/>
        <v>1.8700000000000014</v>
      </c>
      <c r="D201" s="7">
        <f t="shared" si="4"/>
        <v>0.92245989304812759</v>
      </c>
    </row>
    <row r="202" spans="3:4" x14ac:dyDescent="0.45">
      <c r="C202">
        <f t="shared" si="5"/>
        <v>1.8800000000000014</v>
      </c>
      <c r="D202" s="7">
        <f t="shared" si="4"/>
        <v>0.91755319148936088</v>
      </c>
    </row>
    <row r="203" spans="3:4" x14ac:dyDescent="0.45">
      <c r="C203">
        <f t="shared" si="5"/>
        <v>1.8900000000000015</v>
      </c>
      <c r="D203" s="7">
        <f t="shared" si="4"/>
        <v>0.9126984126984119</v>
      </c>
    </row>
    <row r="204" spans="3:4" x14ac:dyDescent="0.45">
      <c r="C204">
        <f t="shared" si="5"/>
        <v>1.9000000000000015</v>
      </c>
      <c r="D204" s="7">
        <f t="shared" si="4"/>
        <v>0.90789473684210453</v>
      </c>
    </row>
    <row r="205" spans="3:4" x14ac:dyDescent="0.45">
      <c r="C205">
        <f t="shared" si="5"/>
        <v>1.9100000000000015</v>
      </c>
      <c r="D205" s="7">
        <f t="shared" si="4"/>
        <v>0.90314136125654376</v>
      </c>
    </row>
    <row r="206" spans="3:4" x14ac:dyDescent="0.45">
      <c r="C206">
        <f t="shared" si="5"/>
        <v>1.9200000000000015</v>
      </c>
      <c r="D206" s="7">
        <f t="shared" ref="D206:D269" si="6">IF(C206&lt;TB,S*(1+C206/TB*(heta*2.5-1)),IF(C206&lt;TC,S*2.5,IF(C206&lt;TD,S*heta*2.5*TC/C206,S*heta*2.5*TC*TD/(C206^2)))     )</f>
        <v>0.89843749999999922</v>
      </c>
    </row>
    <row r="207" spans="3:4" x14ac:dyDescent="0.45">
      <c r="C207">
        <f t="shared" si="5"/>
        <v>1.9300000000000015</v>
      </c>
      <c r="D207" s="7">
        <f t="shared" si="6"/>
        <v>0.89378238341968841</v>
      </c>
    </row>
    <row r="208" spans="3:4" x14ac:dyDescent="0.45">
      <c r="C208">
        <f t="shared" si="5"/>
        <v>1.9400000000000015</v>
      </c>
      <c r="D208" s="7">
        <f t="shared" si="6"/>
        <v>0.88917525773195805</v>
      </c>
    </row>
    <row r="209" spans="2:4" x14ac:dyDescent="0.45">
      <c r="C209">
        <f t="shared" ref="C209:C272" si="7">C208+0.01</f>
        <v>1.9500000000000015</v>
      </c>
      <c r="D209" s="7">
        <f t="shared" si="6"/>
        <v>0.88461538461538392</v>
      </c>
    </row>
    <row r="210" spans="2:4" x14ac:dyDescent="0.45">
      <c r="C210">
        <f t="shared" si="7"/>
        <v>1.9600000000000015</v>
      </c>
      <c r="D210" s="7">
        <f t="shared" si="6"/>
        <v>0.88010204081632581</v>
      </c>
    </row>
    <row r="211" spans="2:4" x14ac:dyDescent="0.45">
      <c r="C211">
        <f t="shared" si="7"/>
        <v>1.9700000000000015</v>
      </c>
      <c r="D211" s="7">
        <f t="shared" si="6"/>
        <v>0.8756345177664967</v>
      </c>
    </row>
    <row r="212" spans="2:4" x14ac:dyDescent="0.45">
      <c r="C212">
        <f t="shared" si="7"/>
        <v>1.9800000000000015</v>
      </c>
      <c r="D212" s="7">
        <f t="shared" si="6"/>
        <v>0.87121212121212044</v>
      </c>
    </row>
    <row r="213" spans="2:4" x14ac:dyDescent="0.45">
      <c r="C213">
        <f t="shared" si="7"/>
        <v>1.9900000000000015</v>
      </c>
      <c r="D213" s="7">
        <f t="shared" si="6"/>
        <v>0.86683417085427061</v>
      </c>
    </row>
    <row r="214" spans="2:4" x14ac:dyDescent="0.45">
      <c r="B214" t="s">
        <v>6</v>
      </c>
      <c r="C214">
        <f t="shared" si="7"/>
        <v>2.0000000000000013</v>
      </c>
      <c r="D214" s="7">
        <f t="shared" si="6"/>
        <v>0.86249999999999882</v>
      </c>
    </row>
    <row r="215" spans="2:4" x14ac:dyDescent="0.45">
      <c r="C215">
        <f t="shared" si="7"/>
        <v>2.0100000000000011</v>
      </c>
      <c r="D215" s="7">
        <f t="shared" si="6"/>
        <v>0.8539392589292335</v>
      </c>
    </row>
    <row r="216" spans="2:4" x14ac:dyDescent="0.45">
      <c r="C216">
        <f t="shared" si="7"/>
        <v>2.0200000000000009</v>
      </c>
      <c r="D216" s="7">
        <f t="shared" si="6"/>
        <v>0.84550534261346844</v>
      </c>
    </row>
    <row r="217" spans="2:4" x14ac:dyDescent="0.45">
      <c r="C217">
        <f t="shared" si="7"/>
        <v>2.0300000000000007</v>
      </c>
      <c r="D217" s="7">
        <f t="shared" si="6"/>
        <v>0.83719575820815784</v>
      </c>
    </row>
    <row r="218" spans="2:4" x14ac:dyDescent="0.45">
      <c r="C218">
        <f t="shared" si="7"/>
        <v>2.0400000000000005</v>
      </c>
      <c r="D218" s="7">
        <f t="shared" si="6"/>
        <v>0.82900807381776198</v>
      </c>
    </row>
    <row r="219" spans="2:4" x14ac:dyDescent="0.45">
      <c r="C219">
        <f t="shared" si="7"/>
        <v>2.0500000000000003</v>
      </c>
      <c r="D219" s="7">
        <f t="shared" si="6"/>
        <v>0.82093991671624</v>
      </c>
    </row>
    <row r="220" spans="2:4" x14ac:dyDescent="0.45">
      <c r="C220">
        <f t="shared" si="7"/>
        <v>2.06</v>
      </c>
      <c r="D220" s="7">
        <f t="shared" si="6"/>
        <v>0.8129889716278631</v>
      </c>
    </row>
    <row r="221" spans="2:4" x14ac:dyDescent="0.45">
      <c r="C221">
        <f t="shared" si="7"/>
        <v>2.0699999999999998</v>
      </c>
      <c r="D221" s="7">
        <f t="shared" si="6"/>
        <v>0.80515297906602257</v>
      </c>
    </row>
    <row r="222" spans="2:4" x14ac:dyDescent="0.45">
      <c r="C222">
        <f t="shared" si="7"/>
        <v>2.0799999999999996</v>
      </c>
      <c r="D222" s="7">
        <f t="shared" si="6"/>
        <v>0.79742973372781079</v>
      </c>
    </row>
    <row r="223" spans="2:4" x14ac:dyDescent="0.45">
      <c r="C223">
        <f t="shared" si="7"/>
        <v>2.0899999999999994</v>
      </c>
      <c r="D223" s="7">
        <f t="shared" si="6"/>
        <v>0.78981708294224073</v>
      </c>
    </row>
    <row r="224" spans="2:4" x14ac:dyDescent="0.45">
      <c r="C224">
        <f t="shared" si="7"/>
        <v>2.0999999999999992</v>
      </c>
      <c r="D224" s="7">
        <f t="shared" si="6"/>
        <v>0.78231292517006856</v>
      </c>
    </row>
    <row r="225" spans="3:4" x14ac:dyDescent="0.45">
      <c r="C225">
        <f t="shared" si="7"/>
        <v>2.109999999999999</v>
      </c>
      <c r="D225" s="7">
        <f t="shared" si="6"/>
        <v>0.77491520855326779</v>
      </c>
    </row>
    <row r="226" spans="3:4" x14ac:dyDescent="0.45">
      <c r="C226">
        <f t="shared" si="7"/>
        <v>2.1199999999999988</v>
      </c>
      <c r="D226" s="7">
        <f t="shared" si="6"/>
        <v>0.76762192951228281</v>
      </c>
    </row>
    <row r="227" spans="3:4" x14ac:dyDescent="0.45">
      <c r="C227">
        <f t="shared" si="7"/>
        <v>2.1299999999999986</v>
      </c>
      <c r="D227" s="7">
        <f t="shared" si="6"/>
        <v>0.76043113138927554</v>
      </c>
    </row>
    <row r="228" spans="3:4" x14ac:dyDescent="0.45">
      <c r="C228">
        <f t="shared" si="7"/>
        <v>2.1399999999999983</v>
      </c>
      <c r="D228" s="7">
        <f t="shared" si="6"/>
        <v>0.75334090313564617</v>
      </c>
    </row>
    <row r="229" spans="3:4" x14ac:dyDescent="0.45">
      <c r="C229">
        <f t="shared" si="7"/>
        <v>2.1499999999999981</v>
      </c>
      <c r="D229" s="7">
        <f t="shared" si="6"/>
        <v>0.74634937804218626</v>
      </c>
    </row>
    <row r="230" spans="3:4" x14ac:dyDescent="0.45">
      <c r="C230">
        <f t="shared" si="7"/>
        <v>2.1599999999999979</v>
      </c>
      <c r="D230" s="7">
        <f t="shared" si="6"/>
        <v>0.73945473251028948</v>
      </c>
    </row>
    <row r="231" spans="3:4" x14ac:dyDescent="0.45">
      <c r="C231">
        <f t="shared" si="7"/>
        <v>2.1699999999999977</v>
      </c>
      <c r="D231" s="7">
        <f t="shared" si="6"/>
        <v>0.73265518486270831</v>
      </c>
    </row>
    <row r="232" spans="3:4" x14ac:dyDescent="0.45">
      <c r="C232">
        <f t="shared" si="7"/>
        <v>2.1799999999999975</v>
      </c>
      <c r="D232" s="7">
        <f t="shared" si="6"/>
        <v>0.72594899419240966</v>
      </c>
    </row>
    <row r="233" spans="3:4" x14ac:dyDescent="0.45">
      <c r="C233">
        <f t="shared" si="7"/>
        <v>2.1899999999999973</v>
      </c>
      <c r="D233" s="7">
        <f t="shared" si="6"/>
        <v>0.71933445924814077</v>
      </c>
    </row>
    <row r="234" spans="3:4" x14ac:dyDescent="0.45">
      <c r="C234">
        <f t="shared" si="7"/>
        <v>2.1999999999999971</v>
      </c>
      <c r="D234" s="7">
        <f t="shared" si="6"/>
        <v>0.71280991735537369</v>
      </c>
    </row>
    <row r="235" spans="3:4" x14ac:dyDescent="0.45">
      <c r="C235">
        <f t="shared" si="7"/>
        <v>2.2099999999999969</v>
      </c>
      <c r="D235" s="7">
        <f t="shared" si="6"/>
        <v>0.70637374337134984</v>
      </c>
    </row>
    <row r="236" spans="3:4" x14ac:dyDescent="0.45">
      <c r="C236">
        <f t="shared" si="7"/>
        <v>2.2199999999999966</v>
      </c>
      <c r="D236" s="7">
        <f t="shared" si="6"/>
        <v>0.70002434867299945</v>
      </c>
    </row>
    <row r="237" spans="3:4" x14ac:dyDescent="0.45">
      <c r="C237">
        <f t="shared" si="7"/>
        <v>2.2299999999999964</v>
      </c>
      <c r="D237" s="7">
        <f t="shared" si="6"/>
        <v>0.69376018017655905</v>
      </c>
    </row>
    <row r="238" spans="3:4" x14ac:dyDescent="0.45">
      <c r="C238">
        <f t="shared" si="7"/>
        <v>2.2399999999999962</v>
      </c>
      <c r="D238" s="7">
        <f t="shared" si="6"/>
        <v>0.68757971938775742</v>
      </c>
    </row>
    <row r="239" spans="3:4" x14ac:dyDescent="0.45">
      <c r="C239">
        <f t="shared" si="7"/>
        <v>2.249999999999996</v>
      </c>
      <c r="D239" s="7">
        <f t="shared" si="6"/>
        <v>0.6814814814814838</v>
      </c>
    </row>
    <row r="240" spans="3:4" x14ac:dyDescent="0.45">
      <c r="C240">
        <f t="shared" si="7"/>
        <v>2.2599999999999958</v>
      </c>
      <c r="D240" s="7">
        <f t="shared" si="6"/>
        <v>0.67546401440990145</v>
      </c>
    </row>
    <row r="241" spans="3:4" x14ac:dyDescent="0.45">
      <c r="C241">
        <f t="shared" si="7"/>
        <v>2.2699999999999956</v>
      </c>
      <c r="D241" s="7">
        <f t="shared" si="6"/>
        <v>0.66952589803800056</v>
      </c>
    </row>
    <row r="242" spans="3:4" x14ac:dyDescent="0.45">
      <c r="C242">
        <f t="shared" si="7"/>
        <v>2.2799999999999954</v>
      </c>
      <c r="D242" s="7">
        <f t="shared" si="6"/>
        <v>0.6636657433056351</v>
      </c>
    </row>
    <row r="243" spans="3:4" x14ac:dyDescent="0.45">
      <c r="C243">
        <f t="shared" si="7"/>
        <v>2.2899999999999952</v>
      </c>
      <c r="D243" s="7">
        <f t="shared" si="6"/>
        <v>0.65788219141511683</v>
      </c>
    </row>
    <row r="244" spans="3:4" x14ac:dyDescent="0.45">
      <c r="C244">
        <f t="shared" si="7"/>
        <v>2.2999999999999949</v>
      </c>
      <c r="D244" s="7">
        <f t="shared" si="6"/>
        <v>0.65217391304348105</v>
      </c>
    </row>
    <row r="245" spans="3:4" x14ac:dyDescent="0.45">
      <c r="C245">
        <f t="shared" si="7"/>
        <v>2.3099999999999947</v>
      </c>
      <c r="D245" s="7">
        <f t="shared" si="6"/>
        <v>0.64653960757857154</v>
      </c>
    </row>
    <row r="246" spans="3:4" x14ac:dyDescent="0.45">
      <c r="C246">
        <f t="shared" si="7"/>
        <v>2.3199999999999945</v>
      </c>
      <c r="D246" s="7">
        <f t="shared" si="6"/>
        <v>0.64097800237812419</v>
      </c>
    </row>
    <row r="247" spans="3:4" x14ac:dyDescent="0.45">
      <c r="C247">
        <f t="shared" si="7"/>
        <v>2.3299999999999943</v>
      </c>
      <c r="D247" s="7">
        <f t="shared" si="6"/>
        <v>0.63548785205106306</v>
      </c>
    </row>
    <row r="248" spans="3:4" x14ac:dyDescent="0.45">
      <c r="C248">
        <f t="shared" si="7"/>
        <v>2.3399999999999941</v>
      </c>
      <c r="D248" s="7">
        <f t="shared" si="6"/>
        <v>0.63006793776024861</v>
      </c>
    </row>
    <row r="249" spans="3:4" x14ac:dyDescent="0.45">
      <c r="C249">
        <f t="shared" si="7"/>
        <v>2.3499999999999939</v>
      </c>
      <c r="D249" s="7">
        <f t="shared" si="6"/>
        <v>0.6247170665459516</v>
      </c>
    </row>
    <row r="250" spans="3:4" x14ac:dyDescent="0.45">
      <c r="C250">
        <f t="shared" si="7"/>
        <v>2.3599999999999937</v>
      </c>
      <c r="D250" s="7">
        <f t="shared" si="6"/>
        <v>0.61943407066935119</v>
      </c>
    </row>
    <row r="251" spans="3:4" x14ac:dyDescent="0.45">
      <c r="C251">
        <f t="shared" si="7"/>
        <v>2.3699999999999934</v>
      </c>
      <c r="D251" s="7">
        <f t="shared" si="6"/>
        <v>0.6142178069753812</v>
      </c>
    </row>
    <row r="252" spans="3:4" x14ac:dyDescent="0.45">
      <c r="C252">
        <f t="shared" si="7"/>
        <v>2.3799999999999932</v>
      </c>
      <c r="D252" s="7">
        <f t="shared" si="6"/>
        <v>0.60906715627427788</v>
      </c>
    </row>
    <row r="253" spans="3:4" x14ac:dyDescent="0.45">
      <c r="C253">
        <f t="shared" si="7"/>
        <v>2.389999999999993</v>
      </c>
      <c r="D253" s="7">
        <f t="shared" si="6"/>
        <v>0.60398102274120202</v>
      </c>
    </row>
    <row r="254" spans="3:4" x14ac:dyDescent="0.45">
      <c r="C254">
        <f t="shared" si="7"/>
        <v>2.3999999999999928</v>
      </c>
      <c r="D254" s="7">
        <f t="shared" si="6"/>
        <v>0.59895833333333692</v>
      </c>
    </row>
    <row r="255" spans="3:4" x14ac:dyDescent="0.45">
      <c r="C255">
        <f t="shared" si="7"/>
        <v>2.4099999999999926</v>
      </c>
      <c r="D255" s="7">
        <f t="shared" si="6"/>
        <v>0.59399803722388067</v>
      </c>
    </row>
    <row r="256" spans="3:4" x14ac:dyDescent="0.45">
      <c r="C256">
        <f t="shared" si="7"/>
        <v>2.4199999999999924</v>
      </c>
      <c r="D256" s="7">
        <f t="shared" si="6"/>
        <v>0.58909910525237708</v>
      </c>
    </row>
    <row r="257" spans="3:4" x14ac:dyDescent="0.45">
      <c r="C257">
        <f t="shared" si="7"/>
        <v>2.4299999999999922</v>
      </c>
      <c r="D257" s="7">
        <f t="shared" si="6"/>
        <v>0.5842605293908486</v>
      </c>
    </row>
    <row r="258" spans="3:4" x14ac:dyDescent="0.45">
      <c r="C258">
        <f t="shared" si="7"/>
        <v>2.439999999999992</v>
      </c>
      <c r="D258" s="7">
        <f t="shared" si="6"/>
        <v>0.57948132222521209</v>
      </c>
    </row>
    <row r="259" spans="3:4" x14ac:dyDescent="0.45">
      <c r="C259">
        <f t="shared" si="7"/>
        <v>2.4499999999999917</v>
      </c>
      <c r="D259" s="7">
        <f t="shared" si="6"/>
        <v>0.57476051645148241</v>
      </c>
    </row>
    <row r="260" spans="3:4" x14ac:dyDescent="0.45">
      <c r="C260">
        <f t="shared" si="7"/>
        <v>2.4599999999999915</v>
      </c>
      <c r="D260" s="7">
        <f t="shared" si="6"/>
        <v>0.57009716438628188</v>
      </c>
    </row>
    <row r="261" spans="3:4" x14ac:dyDescent="0.45">
      <c r="C261">
        <f t="shared" si="7"/>
        <v>2.4699999999999913</v>
      </c>
      <c r="D261" s="7">
        <f t="shared" si="6"/>
        <v>0.56549033749119382</v>
      </c>
    </row>
    <row r="262" spans="3:4" x14ac:dyDescent="0.45">
      <c r="C262">
        <f t="shared" si="7"/>
        <v>2.4799999999999911</v>
      </c>
      <c r="D262" s="7">
        <f t="shared" si="6"/>
        <v>0.56093912591051387</v>
      </c>
    </row>
    <row r="263" spans="3:4" x14ac:dyDescent="0.45">
      <c r="C263">
        <f t="shared" si="7"/>
        <v>2.4899999999999909</v>
      </c>
      <c r="D263" s="7">
        <f t="shared" si="6"/>
        <v>0.55644263802197147</v>
      </c>
    </row>
    <row r="264" spans="3:4" x14ac:dyDescent="0.45">
      <c r="C264">
        <f t="shared" si="7"/>
        <v>2.4999999999999907</v>
      </c>
      <c r="D264" s="7">
        <f t="shared" si="6"/>
        <v>0.55200000000000404</v>
      </c>
    </row>
    <row r="265" spans="3:4" x14ac:dyDescent="0.45">
      <c r="C265">
        <f t="shared" si="7"/>
        <v>2.5099999999999905</v>
      </c>
      <c r="D265" s="7">
        <f t="shared" si="6"/>
        <v>0.5476103553911883</v>
      </c>
    </row>
    <row r="266" spans="3:4" x14ac:dyDescent="0.45">
      <c r="C266">
        <f t="shared" si="7"/>
        <v>2.5199999999999902</v>
      </c>
      <c r="D266" s="7">
        <f t="shared" si="6"/>
        <v>0.54327286470144032</v>
      </c>
    </row>
    <row r="267" spans="3:4" x14ac:dyDescent="0.45">
      <c r="C267">
        <f t="shared" si="7"/>
        <v>2.52999999999999</v>
      </c>
      <c r="D267" s="7">
        <f t="shared" si="6"/>
        <v>0.53898670499461432</v>
      </c>
    </row>
    <row r="268" spans="3:4" x14ac:dyDescent="0.45">
      <c r="C268">
        <f t="shared" si="7"/>
        <v>2.5399999999999898</v>
      </c>
      <c r="D268" s="7">
        <f t="shared" si="6"/>
        <v>0.53475106950214324</v>
      </c>
    </row>
    <row r="269" spans="3:4" x14ac:dyDescent="0.45">
      <c r="C269">
        <f t="shared" si="7"/>
        <v>2.5499999999999896</v>
      </c>
      <c r="D269" s="7">
        <f t="shared" si="6"/>
        <v>0.53056516724337222</v>
      </c>
    </row>
    <row r="270" spans="3:4" x14ac:dyDescent="0.45">
      <c r="C270">
        <f t="shared" si="7"/>
        <v>2.5599999999999894</v>
      </c>
      <c r="D270" s="7">
        <f t="shared" ref="D270:D333" si="8">IF(C270&lt;TB,S*(1+C270/TB*(heta*2.5-1)),IF(C270&lt;TC,S*2.5,IF(C270&lt;TD,S*heta*2.5*TC/C270,S*heta*2.5*TC*TD/(C270^2)))     )</f>
        <v>0.52642822265625433</v>
      </c>
    </row>
    <row r="271" spans="3:4" x14ac:dyDescent="0.45">
      <c r="C271">
        <f t="shared" si="7"/>
        <v>2.5699999999999892</v>
      </c>
      <c r="D271" s="7">
        <f t="shared" si="8"/>
        <v>0.5223394752380851</v>
      </c>
    </row>
    <row r="272" spans="3:4" x14ac:dyDescent="0.45">
      <c r="C272">
        <f t="shared" si="7"/>
        <v>2.579999999999989</v>
      </c>
      <c r="D272" s="7">
        <f t="shared" si="8"/>
        <v>0.51829817919596621</v>
      </c>
    </row>
    <row r="273" spans="3:4" x14ac:dyDescent="0.45">
      <c r="C273">
        <f t="shared" ref="C273:C336" si="9">C272+0.01</f>
        <v>2.5899999999999888</v>
      </c>
      <c r="D273" s="7">
        <f t="shared" si="8"/>
        <v>0.51430360310669632</v>
      </c>
    </row>
    <row r="274" spans="3:4" x14ac:dyDescent="0.45">
      <c r="C274">
        <f t="shared" si="9"/>
        <v>2.5999999999999885</v>
      </c>
      <c r="D274" s="7">
        <f t="shared" si="8"/>
        <v>0.51035502958580325</v>
      </c>
    </row>
    <row r="275" spans="3:4" x14ac:dyDescent="0.45">
      <c r="C275">
        <f t="shared" si="9"/>
        <v>2.6099999999999883</v>
      </c>
      <c r="D275" s="7">
        <f t="shared" si="8"/>
        <v>0.50645175496543371</v>
      </c>
    </row>
    <row r="276" spans="3:4" x14ac:dyDescent="0.45">
      <c r="C276">
        <f t="shared" si="9"/>
        <v>2.6199999999999881</v>
      </c>
      <c r="D276" s="7">
        <f t="shared" si="8"/>
        <v>0.5025930889808331</v>
      </c>
    </row>
    <row r="277" spans="3:4" x14ac:dyDescent="0.45">
      <c r="C277">
        <f t="shared" si="9"/>
        <v>2.6299999999999879</v>
      </c>
      <c r="D277" s="7">
        <f t="shared" si="8"/>
        <v>0.49877835446515512</v>
      </c>
    </row>
    <row r="278" spans="3:4" x14ac:dyDescent="0.45">
      <c r="C278">
        <f t="shared" si="9"/>
        <v>2.6399999999999877</v>
      </c>
      <c r="D278" s="7">
        <f t="shared" si="8"/>
        <v>0.49500688705234619</v>
      </c>
    </row>
    <row r="279" spans="3:4" x14ac:dyDescent="0.45">
      <c r="C279">
        <f t="shared" si="9"/>
        <v>2.6499999999999875</v>
      </c>
      <c r="D279" s="7">
        <f t="shared" si="8"/>
        <v>0.49127803488786509</v>
      </c>
    </row>
    <row r="280" spans="3:4" x14ac:dyDescent="0.45">
      <c r="C280">
        <f t="shared" si="9"/>
        <v>2.6599999999999873</v>
      </c>
      <c r="D280" s="7">
        <f t="shared" si="8"/>
        <v>0.48759115834699995</v>
      </c>
    </row>
    <row r="281" spans="3:4" x14ac:dyDescent="0.45">
      <c r="C281">
        <f t="shared" si="9"/>
        <v>2.6699999999999871</v>
      </c>
      <c r="D281" s="7">
        <f t="shared" si="8"/>
        <v>0.48394562976055677</v>
      </c>
    </row>
    <row r="282" spans="3:4" x14ac:dyDescent="0.45">
      <c r="C282">
        <f t="shared" si="9"/>
        <v>2.6799999999999868</v>
      </c>
      <c r="D282" s="7">
        <f t="shared" si="8"/>
        <v>0.48034083314769904</v>
      </c>
    </row>
    <row r="283" spans="3:4" x14ac:dyDescent="0.45">
      <c r="C283">
        <f t="shared" si="9"/>
        <v>2.6899999999999866</v>
      </c>
      <c r="D283" s="7">
        <f t="shared" si="8"/>
        <v>0.4767761639557267</v>
      </c>
    </row>
    <row r="284" spans="3:4" x14ac:dyDescent="0.45">
      <c r="C284">
        <f t="shared" si="9"/>
        <v>2.6999999999999864</v>
      </c>
      <c r="D284" s="7">
        <f t="shared" si="8"/>
        <v>0.47325102880658909</v>
      </c>
    </row>
    <row r="285" spans="3:4" x14ac:dyDescent="0.45">
      <c r="C285">
        <f t="shared" si="9"/>
        <v>2.7099999999999862</v>
      </c>
      <c r="D285" s="7">
        <f t="shared" si="8"/>
        <v>0.46976484524993323</v>
      </c>
    </row>
    <row r="286" spans="3:4" x14ac:dyDescent="0.45">
      <c r="C286">
        <f t="shared" si="9"/>
        <v>2.719999999999986</v>
      </c>
      <c r="D286" s="7">
        <f t="shared" si="8"/>
        <v>0.46631704152249609</v>
      </c>
    </row>
    <row r="287" spans="3:4" x14ac:dyDescent="0.45">
      <c r="C287">
        <f t="shared" si="9"/>
        <v>2.7299999999999858</v>
      </c>
      <c r="D287" s="7">
        <f t="shared" si="8"/>
        <v>0.46290705631365453</v>
      </c>
    </row>
    <row r="288" spans="3:4" x14ac:dyDescent="0.45">
      <c r="C288">
        <f t="shared" si="9"/>
        <v>2.7399999999999856</v>
      </c>
      <c r="D288" s="7">
        <f t="shared" si="8"/>
        <v>0.45953433853695402</v>
      </c>
    </row>
    <row r="289" spans="3:4" x14ac:dyDescent="0.45">
      <c r="C289">
        <f t="shared" si="9"/>
        <v>2.7499999999999853</v>
      </c>
      <c r="D289" s="7">
        <f t="shared" si="8"/>
        <v>0.45619834710744284</v>
      </c>
    </row>
    <row r="290" spans="3:4" x14ac:dyDescent="0.45">
      <c r="C290">
        <f t="shared" si="9"/>
        <v>2.7599999999999851</v>
      </c>
      <c r="D290" s="7">
        <f t="shared" si="8"/>
        <v>0.45289855072464252</v>
      </c>
    </row>
    <row r="291" spans="3:4" x14ac:dyDescent="0.45">
      <c r="C291">
        <f t="shared" si="9"/>
        <v>2.7699999999999849</v>
      </c>
      <c r="D291" s="7">
        <f t="shared" si="8"/>
        <v>0.44963442766099354</v>
      </c>
    </row>
    <row r="292" spans="3:4" x14ac:dyDescent="0.45">
      <c r="C292">
        <f t="shared" si="9"/>
        <v>2.7799999999999847</v>
      </c>
      <c r="D292" s="7">
        <f t="shared" si="8"/>
        <v>0.44640546555561794</v>
      </c>
    </row>
    <row r="293" spans="3:4" x14ac:dyDescent="0.45">
      <c r="C293">
        <f t="shared" si="9"/>
        <v>2.7899999999999845</v>
      </c>
      <c r="D293" s="7">
        <f t="shared" si="8"/>
        <v>0.44321116121324727</v>
      </c>
    </row>
    <row r="294" spans="3:4" x14ac:dyDescent="0.45">
      <c r="C294">
        <f t="shared" si="9"/>
        <v>2.7999999999999843</v>
      </c>
      <c r="D294" s="7">
        <f t="shared" si="8"/>
        <v>0.44005102040816818</v>
      </c>
    </row>
    <row r="295" spans="3:4" x14ac:dyDescent="0.45">
      <c r="C295">
        <f t="shared" si="9"/>
        <v>2.8099999999999841</v>
      </c>
      <c r="D295" s="7">
        <f t="shared" si="8"/>
        <v>0.43692455769304323</v>
      </c>
    </row>
    <row r="296" spans="3:4" x14ac:dyDescent="0.45">
      <c r="C296">
        <f t="shared" si="9"/>
        <v>2.8199999999999839</v>
      </c>
      <c r="D296" s="7">
        <f t="shared" si="8"/>
        <v>0.43383129621246908</v>
      </c>
    </row>
    <row r="297" spans="3:4" x14ac:dyDescent="0.45">
      <c r="C297">
        <f t="shared" si="9"/>
        <v>2.8299999999999836</v>
      </c>
      <c r="D297" s="7">
        <f t="shared" si="8"/>
        <v>0.43077076752113763</v>
      </c>
    </row>
    <row r="298" spans="3:4" x14ac:dyDescent="0.45">
      <c r="C298">
        <f t="shared" si="9"/>
        <v>2.8399999999999834</v>
      </c>
      <c r="D298" s="7">
        <f t="shared" si="8"/>
        <v>0.42774251140647196</v>
      </c>
    </row>
    <row r="299" spans="3:4" x14ac:dyDescent="0.45">
      <c r="C299">
        <f t="shared" si="9"/>
        <v>2.8499999999999832</v>
      </c>
      <c r="D299" s="7">
        <f t="shared" si="8"/>
        <v>0.42474607571560974</v>
      </c>
    </row>
    <row r="300" spans="3:4" x14ac:dyDescent="0.45">
      <c r="C300">
        <f t="shared" si="9"/>
        <v>2.859999999999983</v>
      </c>
      <c r="D300" s="7">
        <f t="shared" si="8"/>
        <v>0.42178101618661556</v>
      </c>
    </row>
    <row r="301" spans="3:4" x14ac:dyDescent="0.45">
      <c r="C301">
        <f t="shared" si="9"/>
        <v>2.8699999999999828</v>
      </c>
      <c r="D301" s="7">
        <f t="shared" si="8"/>
        <v>0.41884689628380112</v>
      </c>
    </row>
    <row r="302" spans="3:4" x14ac:dyDescent="0.45">
      <c r="C302">
        <f t="shared" si="9"/>
        <v>2.8799999999999826</v>
      </c>
      <c r="D302" s="7">
        <f t="shared" si="8"/>
        <v>0.41594328703704203</v>
      </c>
    </row>
    <row r="303" spans="3:4" x14ac:dyDescent="0.45">
      <c r="C303">
        <f t="shared" si="9"/>
        <v>2.8899999999999824</v>
      </c>
      <c r="D303" s="7">
        <f t="shared" si="8"/>
        <v>0.41306976688497998</v>
      </c>
    </row>
    <row r="304" spans="3:4" x14ac:dyDescent="0.45">
      <c r="C304">
        <f t="shared" si="9"/>
        <v>2.8999999999999821</v>
      </c>
      <c r="D304" s="7">
        <f t="shared" si="8"/>
        <v>0.4102259215220026</v>
      </c>
    </row>
    <row r="305" spans="3:4" x14ac:dyDescent="0.45">
      <c r="C305">
        <f t="shared" si="9"/>
        <v>2.9099999999999819</v>
      </c>
      <c r="D305" s="7">
        <f t="shared" si="8"/>
        <v>0.40741134374889793</v>
      </c>
    </row>
    <row r="306" spans="3:4" x14ac:dyDescent="0.45">
      <c r="C306">
        <f t="shared" si="9"/>
        <v>2.9199999999999817</v>
      </c>
      <c r="D306" s="7">
        <f t="shared" si="8"/>
        <v>0.40462563332708323</v>
      </c>
    </row>
    <row r="307" spans="3:4" x14ac:dyDescent="0.45">
      <c r="C307">
        <f t="shared" si="9"/>
        <v>2.9299999999999815</v>
      </c>
      <c r="D307" s="7">
        <f t="shared" si="8"/>
        <v>0.4018683968363107</v>
      </c>
    </row>
    <row r="308" spans="3:4" x14ac:dyDescent="0.45">
      <c r="C308">
        <f t="shared" si="9"/>
        <v>2.9399999999999813</v>
      </c>
      <c r="D308" s="7">
        <f t="shared" si="8"/>
        <v>0.39913924753575408</v>
      </c>
    </row>
    <row r="309" spans="3:4" x14ac:dyDescent="0.45">
      <c r="C309">
        <f t="shared" si="9"/>
        <v>2.9499999999999811</v>
      </c>
      <c r="D309" s="7">
        <f t="shared" si="8"/>
        <v>0.39643780522838767</v>
      </c>
    </row>
    <row r="310" spans="3:4" x14ac:dyDescent="0.45">
      <c r="C310">
        <f t="shared" si="9"/>
        <v>2.9599999999999809</v>
      </c>
      <c r="D310" s="7">
        <f t="shared" si="8"/>
        <v>0.3937636961285661</v>
      </c>
    </row>
    <row r="311" spans="3:4" x14ac:dyDescent="0.45">
      <c r="C311">
        <f t="shared" si="9"/>
        <v>2.9699999999999807</v>
      </c>
      <c r="D311" s="7">
        <f t="shared" si="8"/>
        <v>0.39111655273271945</v>
      </c>
    </row>
    <row r="312" spans="3:4" x14ac:dyDescent="0.45">
      <c r="C312">
        <f t="shared" si="9"/>
        <v>2.9799999999999804</v>
      </c>
      <c r="D312" s="7">
        <f t="shared" si="8"/>
        <v>0.38849601369308201</v>
      </c>
    </row>
    <row r="313" spans="3:4" x14ac:dyDescent="0.45">
      <c r="C313">
        <f t="shared" si="9"/>
        <v>2.9899999999999802</v>
      </c>
      <c r="D313" s="7">
        <f t="shared" si="8"/>
        <v>0.38590172369437092</v>
      </c>
    </row>
    <row r="314" spans="3:4" x14ac:dyDescent="0.45">
      <c r="C314">
        <f t="shared" si="9"/>
        <v>2.99999999999998</v>
      </c>
      <c r="D314" s="7">
        <f t="shared" si="8"/>
        <v>0.38333333333333847</v>
      </c>
    </row>
    <row r="315" spans="3:4" x14ac:dyDescent="0.45">
      <c r="C315">
        <f t="shared" si="9"/>
        <v>3.0099999999999798</v>
      </c>
      <c r="D315" s="7">
        <f t="shared" si="8"/>
        <v>0.38079049900111989</v>
      </c>
    </row>
    <row r="316" spans="3:4" x14ac:dyDescent="0.45">
      <c r="C316">
        <f t="shared" si="9"/>
        <v>3.0199999999999796</v>
      </c>
      <c r="D316" s="7">
        <f t="shared" si="8"/>
        <v>0.37827288276830467</v>
      </c>
    </row>
    <row r="317" spans="3:4" x14ac:dyDescent="0.45">
      <c r="C317">
        <f t="shared" si="9"/>
        <v>3.0299999999999794</v>
      </c>
      <c r="D317" s="7">
        <f t="shared" si="8"/>
        <v>0.3757801522726581</v>
      </c>
    </row>
    <row r="318" spans="3:4" x14ac:dyDescent="0.45">
      <c r="C318">
        <f t="shared" si="9"/>
        <v>3.0399999999999792</v>
      </c>
      <c r="D318" s="7">
        <f t="shared" si="8"/>
        <v>0.37331198060942333</v>
      </c>
    </row>
    <row r="319" spans="3:4" x14ac:dyDescent="0.45">
      <c r="C319">
        <f t="shared" si="9"/>
        <v>3.049999999999979</v>
      </c>
      <c r="D319" s="7">
        <f t="shared" si="8"/>
        <v>0.37086804622413838</v>
      </c>
    </row>
    <row r="320" spans="3:4" x14ac:dyDescent="0.45">
      <c r="C320">
        <f t="shared" si="9"/>
        <v>3.0599999999999787</v>
      </c>
      <c r="D320" s="7">
        <f t="shared" si="8"/>
        <v>0.36844803280789945</v>
      </c>
    </row>
    <row r="321" spans="3:4" x14ac:dyDescent="0.45">
      <c r="C321">
        <f t="shared" si="9"/>
        <v>3.0699999999999785</v>
      </c>
      <c r="D321" s="7">
        <f t="shared" si="8"/>
        <v>0.36605162919500983</v>
      </c>
    </row>
    <row r="322" spans="3:4" x14ac:dyDescent="0.45">
      <c r="C322">
        <f t="shared" si="9"/>
        <v>3.0799999999999783</v>
      </c>
      <c r="D322" s="7">
        <f t="shared" si="8"/>
        <v>0.36367852926294991</v>
      </c>
    </row>
    <row r="323" spans="3:4" x14ac:dyDescent="0.45">
      <c r="C323">
        <f t="shared" si="9"/>
        <v>3.0899999999999781</v>
      </c>
      <c r="D323" s="7">
        <f t="shared" si="8"/>
        <v>0.36132843183461094</v>
      </c>
    </row>
    <row r="324" spans="3:4" x14ac:dyDescent="0.45">
      <c r="C324">
        <f t="shared" si="9"/>
        <v>3.0999999999999779</v>
      </c>
      <c r="D324" s="7">
        <f t="shared" si="8"/>
        <v>0.35900104058273141</v>
      </c>
    </row>
    <row r="325" spans="3:4" x14ac:dyDescent="0.45">
      <c r="C325">
        <f t="shared" si="9"/>
        <v>3.1099999999999777</v>
      </c>
      <c r="D325" s="7">
        <f t="shared" si="8"/>
        <v>0.35669606393648218</v>
      </c>
    </row>
    <row r="326" spans="3:4" x14ac:dyDescent="0.45">
      <c r="C326">
        <f t="shared" si="9"/>
        <v>3.1199999999999775</v>
      </c>
      <c r="D326" s="7">
        <f t="shared" si="8"/>
        <v>0.35441321499014317</v>
      </c>
    </row>
    <row r="327" spans="3:4" x14ac:dyDescent="0.45">
      <c r="C327">
        <f t="shared" si="9"/>
        <v>3.1299999999999772</v>
      </c>
      <c r="D327" s="7">
        <f t="shared" si="8"/>
        <v>0.35215221141381969</v>
      </c>
    </row>
    <row r="328" spans="3:4" x14ac:dyDescent="0.45">
      <c r="C328">
        <f t="shared" si="9"/>
        <v>3.139999999999977</v>
      </c>
      <c r="D328" s="7">
        <f t="shared" si="8"/>
        <v>0.34991277536614568</v>
      </c>
    </row>
    <row r="329" spans="3:4" x14ac:dyDescent="0.45">
      <c r="C329">
        <f t="shared" si="9"/>
        <v>3.1499999999999768</v>
      </c>
      <c r="D329" s="7">
        <f t="shared" si="8"/>
        <v>0.3476946334089242</v>
      </c>
    </row>
    <row r="330" spans="3:4" x14ac:dyDescent="0.45">
      <c r="C330">
        <f t="shared" si="9"/>
        <v>3.1599999999999766</v>
      </c>
      <c r="D330" s="7">
        <f t="shared" si="8"/>
        <v>0.34549751642365512</v>
      </c>
    </row>
    <row r="331" spans="3:4" x14ac:dyDescent="0.45">
      <c r="C331">
        <f t="shared" si="9"/>
        <v>3.1699999999999764</v>
      </c>
      <c r="D331" s="7">
        <f t="shared" si="8"/>
        <v>0.34332115952990389</v>
      </c>
    </row>
    <row r="332" spans="3:4" x14ac:dyDescent="0.45">
      <c r="C332">
        <f t="shared" si="9"/>
        <v>3.1799999999999762</v>
      </c>
      <c r="D332" s="7">
        <f t="shared" si="8"/>
        <v>0.34116530200546374</v>
      </c>
    </row>
    <row r="333" spans="3:4" x14ac:dyDescent="0.45">
      <c r="C333">
        <f t="shared" si="9"/>
        <v>3.189999999999976</v>
      </c>
      <c r="D333" s="7">
        <f t="shared" si="8"/>
        <v>0.33902968720826754</v>
      </c>
    </row>
    <row r="334" spans="3:4" x14ac:dyDescent="0.45">
      <c r="C334">
        <f t="shared" si="9"/>
        <v>3.1999999999999758</v>
      </c>
      <c r="D334" s="7">
        <f t="shared" ref="D334:D397" si="10">IF(C334&lt;TB,S*(1+C334/TB*(heta*2.5-1)),IF(C334&lt;TC,S*2.5,IF(C334&lt;TD,S*heta*2.5*TC/C334,S*heta*2.5*TC*TD/(C334^2)))     )</f>
        <v>0.33691406250000505</v>
      </c>
    </row>
    <row r="335" spans="3:4" x14ac:dyDescent="0.45">
      <c r="C335">
        <f t="shared" si="9"/>
        <v>3.2099999999999755</v>
      </c>
      <c r="D335" s="7">
        <f t="shared" si="10"/>
        <v>0.33481817917140283</v>
      </c>
    </row>
    <row r="336" spans="3:4" x14ac:dyDescent="0.45">
      <c r="C336">
        <f t="shared" si="9"/>
        <v>3.2199999999999753</v>
      </c>
      <c r="D336" s="7">
        <f t="shared" si="10"/>
        <v>0.33274179236912665</v>
      </c>
    </row>
    <row r="337" spans="3:4" x14ac:dyDescent="0.45">
      <c r="C337">
        <f t="shared" ref="C337:C365" si="11">C336+0.01</f>
        <v>3.2299999999999751</v>
      </c>
      <c r="D337" s="7">
        <f t="shared" si="10"/>
        <v>0.33068466102426491</v>
      </c>
    </row>
    <row r="338" spans="3:4" x14ac:dyDescent="0.45">
      <c r="C338">
        <f t="shared" si="11"/>
        <v>3.2399999999999749</v>
      </c>
      <c r="D338" s="7">
        <f t="shared" si="10"/>
        <v>0.32864654778235536</v>
      </c>
    </row>
    <row r="339" spans="3:4" x14ac:dyDescent="0.45">
      <c r="C339">
        <f t="shared" si="11"/>
        <v>3.2499999999999747</v>
      </c>
      <c r="D339" s="7">
        <f t="shared" si="10"/>
        <v>0.32662721893491631</v>
      </c>
    </row>
    <row r="340" spans="3:4" x14ac:dyDescent="0.45">
      <c r="C340">
        <f t="shared" si="11"/>
        <v>3.2599999999999745</v>
      </c>
      <c r="D340" s="7">
        <f t="shared" si="10"/>
        <v>0.32462644435244586</v>
      </c>
    </row>
    <row r="341" spans="3:4" x14ac:dyDescent="0.45">
      <c r="C341">
        <f t="shared" si="11"/>
        <v>3.2699999999999743</v>
      </c>
      <c r="D341" s="7">
        <f t="shared" si="10"/>
        <v>0.32264399741885308</v>
      </c>
    </row>
    <row r="342" spans="3:4" x14ac:dyDescent="0.45">
      <c r="C342">
        <f t="shared" si="11"/>
        <v>3.279999999999974</v>
      </c>
      <c r="D342" s="7">
        <f t="shared" si="10"/>
        <v>0.32067965496728645</v>
      </c>
    </row>
    <row r="343" spans="3:4" x14ac:dyDescent="0.45">
      <c r="C343">
        <f t="shared" si="11"/>
        <v>3.2899999999999738</v>
      </c>
      <c r="D343" s="7">
        <f t="shared" si="10"/>
        <v>0.31873319721732568</v>
      </c>
    </row>
    <row r="344" spans="3:4" x14ac:dyDescent="0.45">
      <c r="C344">
        <f t="shared" si="11"/>
        <v>3.2999999999999736</v>
      </c>
      <c r="D344" s="7">
        <f t="shared" si="10"/>
        <v>0.31680440771350366</v>
      </c>
    </row>
    <row r="345" spans="3:4" x14ac:dyDescent="0.45">
      <c r="C345">
        <f t="shared" si="11"/>
        <v>3.3099999999999734</v>
      </c>
      <c r="D345" s="7">
        <f t="shared" si="10"/>
        <v>0.31489307326512678</v>
      </c>
    </row>
    <row r="346" spans="3:4" x14ac:dyDescent="0.45">
      <c r="C346">
        <f t="shared" si="11"/>
        <v>3.3199999999999732</v>
      </c>
      <c r="D346" s="7">
        <f t="shared" si="10"/>
        <v>0.31299898388736169</v>
      </c>
    </row>
    <row r="347" spans="3:4" x14ac:dyDescent="0.45">
      <c r="C347">
        <f t="shared" si="11"/>
        <v>3.329999999999973</v>
      </c>
      <c r="D347" s="7">
        <f t="shared" si="10"/>
        <v>0.31112193274355943</v>
      </c>
    </row>
    <row r="348" spans="3:4" x14ac:dyDescent="0.45">
      <c r="C348">
        <f t="shared" si="11"/>
        <v>3.3399999999999728</v>
      </c>
      <c r="D348" s="7">
        <f t="shared" si="10"/>
        <v>0.30926171608878555</v>
      </c>
    </row>
    <row r="349" spans="3:4" x14ac:dyDescent="0.45">
      <c r="C349">
        <f t="shared" si="11"/>
        <v>3.3499999999999726</v>
      </c>
      <c r="D349" s="7">
        <f t="shared" si="10"/>
        <v>0.30741813321452943</v>
      </c>
    </row>
    <row r="350" spans="3:4" x14ac:dyDescent="0.45">
      <c r="C350">
        <f t="shared" si="11"/>
        <v>3.3599999999999723</v>
      </c>
      <c r="D350" s="7">
        <f t="shared" si="10"/>
        <v>0.30559098639456284</v>
      </c>
    </row>
    <row r="351" spans="3:4" x14ac:dyDescent="0.45">
      <c r="C351">
        <f t="shared" si="11"/>
        <v>3.3699999999999721</v>
      </c>
      <c r="D351" s="7">
        <f t="shared" si="10"/>
        <v>0.30378008083192215</v>
      </c>
    </row>
    <row r="352" spans="3:4" x14ac:dyDescent="0.45">
      <c r="C352">
        <f t="shared" si="11"/>
        <v>3.3799999999999719</v>
      </c>
      <c r="D352" s="7">
        <f t="shared" si="10"/>
        <v>0.30198522460698651</v>
      </c>
    </row>
    <row r="353" spans="3:4" x14ac:dyDescent="0.45">
      <c r="C353">
        <f t="shared" si="11"/>
        <v>3.3899999999999717</v>
      </c>
      <c r="D353" s="7">
        <f t="shared" si="10"/>
        <v>0.30020622862662671</v>
      </c>
    </row>
    <row r="354" spans="3:4" x14ac:dyDescent="0.45">
      <c r="C354">
        <f t="shared" si="11"/>
        <v>3.3999999999999715</v>
      </c>
      <c r="D354" s="7">
        <f t="shared" si="10"/>
        <v>0.29844290657439942</v>
      </c>
    </row>
    <row r="355" spans="3:4" x14ac:dyDescent="0.45">
      <c r="C355">
        <f t="shared" si="11"/>
        <v>3.4099999999999713</v>
      </c>
      <c r="D355" s="7">
        <f t="shared" si="10"/>
        <v>0.29669507486176228</v>
      </c>
    </row>
    <row r="356" spans="3:4" x14ac:dyDescent="0.45">
      <c r="C356">
        <f t="shared" si="11"/>
        <v>3.4199999999999711</v>
      </c>
      <c r="D356" s="7">
        <f t="shared" si="10"/>
        <v>0.29496255258028609</v>
      </c>
    </row>
    <row r="357" spans="3:4" x14ac:dyDescent="0.45">
      <c r="C357">
        <f t="shared" si="11"/>
        <v>3.4299999999999708</v>
      </c>
      <c r="D357" s="7">
        <f t="shared" si="10"/>
        <v>0.29324516145484097</v>
      </c>
    </row>
    <row r="358" spans="3:4" x14ac:dyDescent="0.45">
      <c r="C358">
        <f t="shared" si="11"/>
        <v>3.4399999999999706</v>
      </c>
      <c r="D358" s="7">
        <f t="shared" si="10"/>
        <v>0.29154272579773344</v>
      </c>
    </row>
    <row r="359" spans="3:4" x14ac:dyDescent="0.45">
      <c r="C359">
        <f t="shared" si="11"/>
        <v>3.4499999999999704</v>
      </c>
      <c r="D359" s="7">
        <f t="shared" si="10"/>
        <v>0.28985507246377307</v>
      </c>
    </row>
    <row r="360" spans="3:4" x14ac:dyDescent="0.45">
      <c r="C360">
        <f t="shared" si="11"/>
        <v>3.4599999999999702</v>
      </c>
      <c r="D360" s="7">
        <f t="shared" si="10"/>
        <v>0.28818203080624638</v>
      </c>
    </row>
    <row r="361" spans="3:4" x14ac:dyDescent="0.45">
      <c r="C361">
        <f t="shared" si="11"/>
        <v>3.46999999999997</v>
      </c>
      <c r="D361" s="7">
        <f t="shared" si="10"/>
        <v>0.28652343263377816</v>
      </c>
    </row>
    <row r="362" spans="3:4" x14ac:dyDescent="0.45">
      <c r="C362">
        <f t="shared" si="11"/>
        <v>3.4799999999999698</v>
      </c>
      <c r="D362" s="7">
        <f t="shared" si="10"/>
        <v>0.28487911216805883</v>
      </c>
    </row>
    <row r="363" spans="3:4" x14ac:dyDescent="0.45">
      <c r="C363">
        <f t="shared" si="11"/>
        <v>3.4899999999999696</v>
      </c>
      <c r="D363" s="7">
        <f t="shared" si="10"/>
        <v>0.2832489060024187</v>
      </c>
    </row>
    <row r="364" spans="3:4" x14ac:dyDescent="0.45">
      <c r="C364">
        <f t="shared" si="11"/>
        <v>3.4999999999999694</v>
      </c>
      <c r="D364" s="7">
        <f t="shared" si="10"/>
        <v>0.28163265306122942</v>
      </c>
    </row>
    <row r="365" spans="3:4" x14ac:dyDescent="0.45">
      <c r="C365">
        <f t="shared" si="11"/>
        <v>3.5099999999999691</v>
      </c>
      <c r="D365" s="7">
        <f t="shared" si="10"/>
        <v>0.28003019456011402</v>
      </c>
    </row>
    <row r="366" spans="3:4" x14ac:dyDescent="0.45">
      <c r="C366">
        <f t="shared" ref="C366:C407" si="12">C365+0.01</f>
        <v>3.5199999999999689</v>
      </c>
      <c r="D366" s="7">
        <f t="shared" si="10"/>
        <v>0.27844137396694707</v>
      </c>
    </row>
    <row r="367" spans="3:4" x14ac:dyDescent="0.45">
      <c r="C367">
        <f t="shared" si="12"/>
        <v>3.5299999999999687</v>
      </c>
      <c r="D367" s="7">
        <f t="shared" si="10"/>
        <v>0.2768660369636271</v>
      </c>
    </row>
    <row r="368" spans="3:4" x14ac:dyDescent="0.45">
      <c r="C368">
        <f t="shared" si="12"/>
        <v>3.5399999999999685</v>
      </c>
      <c r="D368" s="7">
        <f t="shared" si="10"/>
        <v>0.27530403140860393</v>
      </c>
    </row>
    <row r="369" spans="3:4" x14ac:dyDescent="0.45">
      <c r="C369">
        <f t="shared" si="12"/>
        <v>3.5499999999999683</v>
      </c>
      <c r="D369" s="7">
        <f t="shared" si="10"/>
        <v>0.27375520730014374</v>
      </c>
    </row>
    <row r="370" spans="3:4" x14ac:dyDescent="0.45">
      <c r="C370">
        <f t="shared" si="12"/>
        <v>3.5599999999999681</v>
      </c>
      <c r="D370" s="7">
        <f t="shared" si="10"/>
        <v>0.27221941674031541</v>
      </c>
    </row>
    <row r="371" spans="3:4" x14ac:dyDescent="0.45">
      <c r="C371">
        <f t="shared" si="12"/>
        <v>3.5699999999999679</v>
      </c>
      <c r="D371" s="7">
        <f t="shared" si="10"/>
        <v>0.27069651389968236</v>
      </c>
    </row>
    <row r="372" spans="3:4" x14ac:dyDescent="0.45">
      <c r="C372">
        <f t="shared" si="12"/>
        <v>3.5799999999999677</v>
      </c>
      <c r="D372" s="7">
        <f t="shared" si="10"/>
        <v>0.26918635498268328</v>
      </c>
    </row>
    <row r="373" spans="3:4" x14ac:dyDescent="0.45">
      <c r="C373">
        <f t="shared" si="12"/>
        <v>3.5899999999999674</v>
      </c>
      <c r="D373" s="7">
        <f t="shared" si="10"/>
        <v>0.26768879819368735</v>
      </c>
    </row>
    <row r="374" spans="3:4" x14ac:dyDescent="0.45">
      <c r="C374">
        <f t="shared" si="12"/>
        <v>3.5999999999999672</v>
      </c>
      <c r="D374" s="7">
        <f t="shared" si="10"/>
        <v>0.26620370370370849</v>
      </c>
    </row>
    <row r="375" spans="3:4" x14ac:dyDescent="0.45">
      <c r="C375">
        <f t="shared" si="12"/>
        <v>3.609999999999967</v>
      </c>
      <c r="D375" s="7">
        <f t="shared" si="10"/>
        <v>0.26473093361776406</v>
      </c>
    </row>
    <row r="376" spans="3:4" x14ac:dyDescent="0.45">
      <c r="C376">
        <f t="shared" si="12"/>
        <v>3.6199999999999668</v>
      </c>
      <c r="D376" s="7">
        <f t="shared" si="10"/>
        <v>0.26327035194286369</v>
      </c>
    </row>
    <row r="377" spans="3:4" x14ac:dyDescent="0.45">
      <c r="C377">
        <f t="shared" si="12"/>
        <v>3.6299999999999666</v>
      </c>
      <c r="D377" s="7">
        <f t="shared" si="10"/>
        <v>0.26182182455661523</v>
      </c>
    </row>
    <row r="378" spans="3:4" x14ac:dyDescent="0.45">
      <c r="C378">
        <f t="shared" si="12"/>
        <v>3.6399999999999664</v>
      </c>
      <c r="D378" s="7">
        <f t="shared" si="10"/>
        <v>0.26038521917643276</v>
      </c>
    </row>
    <row r="379" spans="3:4" x14ac:dyDescent="0.45">
      <c r="C379">
        <f t="shared" si="12"/>
        <v>3.6499999999999662</v>
      </c>
      <c r="D379" s="7">
        <f t="shared" si="10"/>
        <v>0.25896040532933484</v>
      </c>
    </row>
    <row r="380" spans="3:4" x14ac:dyDescent="0.45">
      <c r="C380">
        <f t="shared" si="12"/>
        <v>3.6599999999999659</v>
      </c>
      <c r="D380" s="7">
        <f t="shared" si="10"/>
        <v>0.25754725432231956</v>
      </c>
    </row>
    <row r="381" spans="3:4" x14ac:dyDescent="0.45">
      <c r="C381">
        <f t="shared" si="12"/>
        <v>3.6699999999999657</v>
      </c>
      <c r="D381" s="7">
        <f t="shared" si="10"/>
        <v>0.25614563921330352</v>
      </c>
    </row>
    <row r="382" spans="3:4" x14ac:dyDescent="0.45">
      <c r="C382">
        <f t="shared" si="12"/>
        <v>3.6799999999999655</v>
      </c>
      <c r="D382" s="7">
        <f t="shared" si="10"/>
        <v>0.25475543478261342</v>
      </c>
    </row>
    <row r="383" spans="3:4" x14ac:dyDescent="0.45">
      <c r="C383">
        <f t="shared" si="12"/>
        <v>3.6899999999999653</v>
      </c>
      <c r="D383" s="7">
        <f t="shared" si="10"/>
        <v>0.25337651750501722</v>
      </c>
    </row>
    <row r="384" spans="3:4" x14ac:dyDescent="0.45">
      <c r="C384">
        <f t="shared" si="12"/>
        <v>3.6999999999999651</v>
      </c>
      <c r="D384" s="7">
        <f t="shared" si="10"/>
        <v>0.25200876552228374</v>
      </c>
    </row>
    <row r="385" spans="3:4" x14ac:dyDescent="0.45">
      <c r="C385">
        <f t="shared" si="12"/>
        <v>3.7099999999999649</v>
      </c>
      <c r="D385" s="7">
        <f t="shared" si="10"/>
        <v>0.25065205861626005</v>
      </c>
    </row>
    <row r="386" spans="3:4" x14ac:dyDescent="0.45">
      <c r="C386">
        <f t="shared" si="12"/>
        <v>3.7199999999999647</v>
      </c>
      <c r="D386" s="7">
        <f t="shared" si="10"/>
        <v>0.24930627818245354</v>
      </c>
    </row>
    <row r="387" spans="3:4" x14ac:dyDescent="0.45">
      <c r="C387">
        <f t="shared" si="12"/>
        <v>3.7299999999999645</v>
      </c>
      <c r="D387" s="7">
        <f t="shared" si="10"/>
        <v>0.24797130720411026</v>
      </c>
    </row>
    <row r="388" spans="3:4" x14ac:dyDescent="0.45">
      <c r="C388">
        <f t="shared" si="12"/>
        <v>3.7399999999999642</v>
      </c>
      <c r="D388" s="7">
        <f t="shared" si="10"/>
        <v>0.24664703022677698</v>
      </c>
    </row>
    <row r="389" spans="3:4" x14ac:dyDescent="0.45">
      <c r="C389">
        <f t="shared" si="12"/>
        <v>3.749999999999964</v>
      </c>
      <c r="D389" s="7">
        <f t="shared" si="10"/>
        <v>0.24533333333333804</v>
      </c>
    </row>
    <row r="390" spans="3:4" x14ac:dyDescent="0.45">
      <c r="C390">
        <f t="shared" si="12"/>
        <v>3.7599999999999638</v>
      </c>
      <c r="D390" s="7">
        <f t="shared" si="10"/>
        <v>0.24403010411951578</v>
      </c>
    </row>
    <row r="391" spans="3:4" x14ac:dyDescent="0.45">
      <c r="C391">
        <f t="shared" si="12"/>
        <v>3.7699999999999636</v>
      </c>
      <c r="D391" s="7">
        <f t="shared" si="10"/>
        <v>0.24273723166982575</v>
      </c>
    </row>
    <row r="392" spans="3:4" x14ac:dyDescent="0.45">
      <c r="C392">
        <f t="shared" si="12"/>
        <v>3.7799999999999634</v>
      </c>
      <c r="D392" s="7">
        <f t="shared" si="10"/>
        <v>0.24145460653397627</v>
      </c>
    </row>
    <row r="393" spans="3:4" x14ac:dyDescent="0.45">
      <c r="C393">
        <f t="shared" si="12"/>
        <v>3.7899999999999632</v>
      </c>
      <c r="D393" s="7">
        <f t="shared" si="10"/>
        <v>0.24018212070370343</v>
      </c>
    </row>
    <row r="394" spans="3:4" x14ac:dyDescent="0.45">
      <c r="C394">
        <f t="shared" si="12"/>
        <v>3.799999999999963</v>
      </c>
      <c r="D394" s="7">
        <f t="shared" si="10"/>
        <v>0.23891966759003233</v>
      </c>
    </row>
    <row r="395" spans="3:4" x14ac:dyDescent="0.45">
      <c r="C395">
        <f t="shared" si="12"/>
        <v>3.8099999999999627</v>
      </c>
      <c r="D395" s="7">
        <f t="shared" si="10"/>
        <v>0.23766714200095532</v>
      </c>
    </row>
    <row r="396" spans="3:4" x14ac:dyDescent="0.45">
      <c r="C396">
        <f t="shared" si="12"/>
        <v>3.8199999999999625</v>
      </c>
      <c r="D396" s="7">
        <f t="shared" si="10"/>
        <v>0.23642444011951888</v>
      </c>
    </row>
    <row r="397" spans="3:4" x14ac:dyDescent="0.45">
      <c r="C397">
        <f t="shared" si="12"/>
        <v>3.8299999999999623</v>
      </c>
      <c r="D397" s="7">
        <f t="shared" si="10"/>
        <v>0.23519145948231071</v>
      </c>
    </row>
    <row r="398" spans="3:4" x14ac:dyDescent="0.45">
      <c r="C398">
        <f t="shared" si="12"/>
        <v>3.8399999999999621</v>
      </c>
      <c r="D398" s="7">
        <f t="shared" ref="D398:D416" si="13">IF(C398&lt;TB,S*(1+C398/TB*(heta*2.5-1)),IF(C398&lt;TC,S*2.5,IF(C398&lt;TD,S*heta*2.5*TC/C398,S*heta*2.5*TC*TD/(C398^2)))     )</f>
        <v>0.23396809895833795</v>
      </c>
    </row>
    <row r="399" spans="3:4" x14ac:dyDescent="0.45">
      <c r="C399">
        <f t="shared" si="12"/>
        <v>3.8499999999999619</v>
      </c>
      <c r="D399" s="7">
        <f t="shared" si="13"/>
        <v>0.23275425872828928</v>
      </c>
    </row>
    <row r="400" spans="3:4" x14ac:dyDescent="0.45">
      <c r="C400">
        <f t="shared" si="12"/>
        <v>3.8599999999999617</v>
      </c>
      <c r="D400" s="7">
        <f t="shared" si="13"/>
        <v>0.23154984026417275</v>
      </c>
    </row>
    <row r="401" spans="3:4" x14ac:dyDescent="0.45">
      <c r="C401">
        <f t="shared" si="12"/>
        <v>3.8699999999999615</v>
      </c>
      <c r="D401" s="7">
        <f t="shared" si="13"/>
        <v>0.2303547463093209</v>
      </c>
    </row>
    <row r="402" spans="3:4" x14ac:dyDescent="0.45">
      <c r="C402">
        <f t="shared" si="12"/>
        <v>3.8799999999999613</v>
      </c>
      <c r="D402" s="7">
        <f t="shared" si="13"/>
        <v>0.22916888085875681</v>
      </c>
    </row>
    <row r="403" spans="3:4" x14ac:dyDescent="0.45">
      <c r="C403">
        <f t="shared" si="12"/>
        <v>3.889999999999961</v>
      </c>
      <c r="D403" s="7">
        <f t="shared" si="13"/>
        <v>0.22799214913991242</v>
      </c>
    </row>
    <row r="404" spans="3:4" x14ac:dyDescent="0.45">
      <c r="C404">
        <f t="shared" si="12"/>
        <v>3.8999999999999608</v>
      </c>
      <c r="D404" s="7">
        <f t="shared" si="13"/>
        <v>0.22682445759369288</v>
      </c>
    </row>
    <row r="405" spans="3:4" x14ac:dyDescent="0.45">
      <c r="C405">
        <f t="shared" si="12"/>
        <v>3.9099999999999606</v>
      </c>
      <c r="D405" s="7">
        <f t="shared" si="13"/>
        <v>0.22566571385587936</v>
      </c>
    </row>
    <row r="406" spans="3:4" x14ac:dyDescent="0.45">
      <c r="C406">
        <f t="shared" si="12"/>
        <v>3.9199999999999604</v>
      </c>
      <c r="D406" s="7">
        <f t="shared" si="13"/>
        <v>0.22451582673886333</v>
      </c>
    </row>
    <row r="407" spans="3:4" x14ac:dyDescent="0.45">
      <c r="C407">
        <f t="shared" si="12"/>
        <v>3.9299999999999602</v>
      </c>
      <c r="D407" s="7">
        <f t="shared" si="13"/>
        <v>0.22337470621370611</v>
      </c>
    </row>
    <row r="408" spans="3:4" x14ac:dyDescent="0.45">
      <c r="C408">
        <f t="shared" ref="C408:C416" si="14">C407+0.01</f>
        <v>3.93999999999996</v>
      </c>
      <c r="D408" s="7">
        <f t="shared" si="13"/>
        <v>0.22224226339251654</v>
      </c>
    </row>
    <row r="409" spans="3:4" x14ac:dyDescent="0.45">
      <c r="C409">
        <f t="shared" si="14"/>
        <v>3.9499999999999598</v>
      </c>
      <c r="D409" s="7">
        <f t="shared" si="13"/>
        <v>0.22111841051114051</v>
      </c>
    </row>
    <row r="410" spans="3:4" x14ac:dyDescent="0.45">
      <c r="C410">
        <f t="shared" si="14"/>
        <v>3.9599999999999596</v>
      </c>
      <c r="D410" s="7">
        <f t="shared" si="13"/>
        <v>0.2200030609121563</v>
      </c>
    </row>
    <row r="411" spans="3:4" x14ac:dyDescent="0.45">
      <c r="C411">
        <f t="shared" si="14"/>
        <v>3.9699999999999593</v>
      </c>
      <c r="D411" s="7">
        <f t="shared" si="13"/>
        <v>0.2188961290281691</v>
      </c>
    </row>
    <row r="412" spans="3:4" x14ac:dyDescent="0.45">
      <c r="C412">
        <f t="shared" si="14"/>
        <v>3.9799999999999591</v>
      </c>
      <c r="D412" s="7">
        <f t="shared" si="13"/>
        <v>0.21779753036539928</v>
      </c>
    </row>
    <row r="413" spans="3:4" x14ac:dyDescent="0.45">
      <c r="C413">
        <f t="shared" si="14"/>
        <v>3.9899999999999589</v>
      </c>
      <c r="D413" s="7">
        <f t="shared" si="13"/>
        <v>0.21670718148755791</v>
      </c>
    </row>
    <row r="414" spans="3:4" x14ac:dyDescent="0.45">
      <c r="C414">
        <f t="shared" si="14"/>
        <v>3.9999999999999587</v>
      </c>
      <c r="D414" s="7">
        <f t="shared" si="13"/>
        <v>0.21562500000000442</v>
      </c>
    </row>
    <row r="415" spans="3:4" x14ac:dyDescent="0.45">
      <c r="C415">
        <f t="shared" si="14"/>
        <v>4.0099999999999589</v>
      </c>
      <c r="D415" s="7">
        <f t="shared" si="13"/>
        <v>0.21455090453418016</v>
      </c>
    </row>
    <row r="416" spans="3:4" x14ac:dyDescent="0.45">
      <c r="C416">
        <f t="shared" si="14"/>
        <v>4.0199999999999587</v>
      </c>
      <c r="D416" s="7">
        <f t="shared" si="13"/>
        <v>0.21348481473231296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6"/>
  <sheetViews>
    <sheetView topLeftCell="E5" workbookViewId="0">
      <selection activeCell="D7" sqref="D7"/>
    </sheetView>
  </sheetViews>
  <sheetFormatPr baseColWidth="10" defaultRowHeight="14.25" x14ac:dyDescent="0.45"/>
  <cols>
    <col min="3" max="3" width="8.9296875" customWidth="1"/>
    <col min="4" max="4" width="9.06640625" customWidth="1"/>
  </cols>
  <sheetData>
    <row r="1" spans="1:10" x14ac:dyDescent="0.45">
      <c r="A1" s="6" t="str">
        <f>SpectreElastique!A1</f>
        <v>Données</v>
      </c>
      <c r="B1" s="6"/>
      <c r="C1" s="6"/>
      <c r="D1" s="6"/>
      <c r="E1" s="6"/>
      <c r="F1" s="6"/>
      <c r="G1" s="6"/>
      <c r="H1" s="32" t="s">
        <v>71</v>
      </c>
      <c r="I1" s="32" t="s">
        <v>72</v>
      </c>
      <c r="J1" s="32" t="s">
        <v>73</v>
      </c>
    </row>
    <row r="2" spans="1:10" x14ac:dyDescent="0.45">
      <c r="A2" s="6" t="str">
        <f>SpectreElastique!A2</f>
        <v xml:space="preserve">Site </v>
      </c>
      <c r="B2" s="6" t="str">
        <f>SpectreElastique!B2</f>
        <v>Nimes</v>
      </c>
      <c r="C2" s="6" t="str">
        <f>SpectreElastique!C2</f>
        <v>Zone 2, spectre 1</v>
      </c>
      <c r="D2" s="6" t="str">
        <f>SpectreElastique!D2</f>
        <v>(voir Cartes)</v>
      </c>
      <c r="E2" s="6" t="str">
        <f>SpectreElastique!E2</f>
        <v>------&gt;</v>
      </c>
      <c r="F2" s="6" t="str">
        <f>SpectreElastique!F2</f>
        <v>agr</v>
      </c>
      <c r="G2" s="6">
        <v>0.7</v>
      </c>
      <c r="H2" s="6">
        <v>0.15</v>
      </c>
      <c r="I2" s="6">
        <v>0.5</v>
      </c>
      <c r="J2" s="6">
        <f>SpectreElastique!J2</f>
        <v>2</v>
      </c>
    </row>
    <row r="3" spans="1:10" x14ac:dyDescent="0.45">
      <c r="A3" s="6" t="str">
        <f>SpectreElastique!A3</f>
        <v>Sol</v>
      </c>
      <c r="B3" s="6"/>
      <c r="C3" s="6" t="str">
        <f>SpectreElastique!C3</f>
        <v>Classe B</v>
      </c>
      <c r="D3" s="6" t="str">
        <f>SpectreElastique!D3</f>
        <v>(voir Sols)</v>
      </c>
      <c r="E3" s="6" t="str">
        <f>SpectreElastique!E3</f>
        <v>------&gt;</v>
      </c>
      <c r="F3" s="6" t="s">
        <v>74</v>
      </c>
      <c r="G3" s="6">
        <v>1.2</v>
      </c>
      <c r="H3" s="6"/>
      <c r="I3" s="6"/>
      <c r="J3" s="6"/>
    </row>
    <row r="4" spans="1:10" x14ac:dyDescent="0.45">
      <c r="A4" s="6" t="str">
        <f>SpectreElastique!A4</f>
        <v>Bâtiment</v>
      </c>
      <c r="B4" s="6"/>
      <c r="C4" s="6" t="str">
        <f>SpectreElastique!C4</f>
        <v>Importance 3 (école)</v>
      </c>
      <c r="D4" s="6" t="str">
        <f>SpectreElastique!D4</f>
        <v>(voir bâtiment)</v>
      </c>
      <c r="E4" s="6" t="str">
        <f>SpectreElastique!E4</f>
        <v>------&gt;</v>
      </c>
      <c r="F4" s="6" t="str">
        <f>SpectreElastique!F4</f>
        <v>gama I</v>
      </c>
      <c r="G4" s="6">
        <f>SpectreElastique!G4</f>
        <v>1.2</v>
      </c>
      <c r="H4" s="6"/>
      <c r="I4" s="6"/>
      <c r="J4" s="6"/>
    </row>
    <row r="5" spans="1:10" x14ac:dyDescent="0.45">
      <c r="A5" s="6" t="str">
        <f>SpectreElastique!A5</f>
        <v>Amortissement (%)</v>
      </c>
      <c r="B5" s="6"/>
      <c r="C5" s="6"/>
      <c r="D5" s="6"/>
      <c r="E5" s="6"/>
      <c r="F5" s="6"/>
      <c r="G5" s="6">
        <f>SpectreElastique!G5</f>
        <v>5</v>
      </c>
      <c r="H5" s="6"/>
      <c r="I5" s="6"/>
      <c r="J5" s="6"/>
    </row>
    <row r="7" spans="1:10" x14ac:dyDescent="0.45">
      <c r="A7" t="s">
        <v>69</v>
      </c>
      <c r="C7" s="12" t="s">
        <v>70</v>
      </c>
      <c r="D7">
        <v>3</v>
      </c>
    </row>
    <row r="9" spans="1:10" x14ac:dyDescent="0.45">
      <c r="A9" t="s">
        <v>28</v>
      </c>
    </row>
    <row r="10" spans="1:10" x14ac:dyDescent="0.45">
      <c r="A10" s="11" t="s">
        <v>3</v>
      </c>
      <c r="B10" s="11">
        <f>G2*G4</f>
        <v>0.84</v>
      </c>
      <c r="C10" s="11"/>
      <c r="D10" s="11"/>
    </row>
    <row r="11" spans="1:10" x14ac:dyDescent="0.45">
      <c r="A11" s="11" t="s">
        <v>30</v>
      </c>
      <c r="B11" s="11">
        <f>SQRT(10/(5+G5))</f>
        <v>1</v>
      </c>
      <c r="C11" s="11"/>
      <c r="D11" s="11"/>
    </row>
    <row r="13" spans="1:10" x14ac:dyDescent="0.45">
      <c r="C13" t="s">
        <v>7</v>
      </c>
      <c r="D13" t="s">
        <v>9</v>
      </c>
    </row>
    <row r="14" spans="1:10" x14ac:dyDescent="0.45">
      <c r="B14" s="7"/>
      <c r="C14" s="7">
        <v>0</v>
      </c>
      <c r="D14" s="7">
        <f t="shared" ref="D14:D77" si="0">IF(C14&lt;TB1_,S1_*(2/3+C14/TB1_*(heta*2.5/q-2/3)),IF(C14&lt;TC1_,S1_*2.5/q,IF(C14&lt;TD1_,S1_*heta*2.5/q*TC1_/C14,S*heta*2.5/q*TC1_*TD1_/(C14^2)))     )</f>
        <v>0.79999999999999993</v>
      </c>
    </row>
    <row r="15" spans="1:10" x14ac:dyDescent="0.45">
      <c r="B15" s="7"/>
      <c r="C15" s="7">
        <v>0.01</v>
      </c>
      <c r="D15" s="7">
        <f t="shared" si="0"/>
        <v>0.81333333333333324</v>
      </c>
    </row>
    <row r="16" spans="1:10" x14ac:dyDescent="0.45">
      <c r="B16" s="7"/>
      <c r="C16" s="7">
        <f>C15+0.01</f>
        <v>0.02</v>
      </c>
      <c r="D16" s="7">
        <f t="shared" si="0"/>
        <v>0.82666666666666666</v>
      </c>
    </row>
    <row r="17" spans="2:5" x14ac:dyDescent="0.45">
      <c r="B17" s="7"/>
      <c r="C17" s="7">
        <f t="shared" ref="C17:C80" si="1">C16+0.01</f>
        <v>0.03</v>
      </c>
      <c r="D17" s="7">
        <f t="shared" si="0"/>
        <v>0.84</v>
      </c>
    </row>
    <row r="18" spans="2:5" x14ac:dyDescent="0.45">
      <c r="B18" s="7"/>
      <c r="C18" s="7">
        <f t="shared" si="1"/>
        <v>0.04</v>
      </c>
      <c r="D18" s="7">
        <f t="shared" si="0"/>
        <v>0.85333333333333339</v>
      </c>
    </row>
    <row r="19" spans="2:5" x14ac:dyDescent="0.45">
      <c r="C19" s="7">
        <f t="shared" si="1"/>
        <v>0.05</v>
      </c>
      <c r="D19" s="7">
        <f t="shared" si="0"/>
        <v>0.86666666666666659</v>
      </c>
    </row>
    <row r="20" spans="2:5" x14ac:dyDescent="0.45">
      <c r="B20" s="7"/>
      <c r="C20" s="7">
        <f t="shared" si="1"/>
        <v>6.0000000000000005E-2</v>
      </c>
      <c r="D20" s="7">
        <f t="shared" si="0"/>
        <v>0.87999999999999989</v>
      </c>
      <c r="E20">
        <f>D20*B10</f>
        <v>0.73919999999999986</v>
      </c>
    </row>
    <row r="21" spans="2:5" x14ac:dyDescent="0.45">
      <c r="B21" s="7"/>
      <c r="C21" s="7">
        <f t="shared" si="1"/>
        <v>7.0000000000000007E-2</v>
      </c>
      <c r="D21" s="7">
        <f t="shared" si="0"/>
        <v>0.89333333333333331</v>
      </c>
    </row>
    <row r="22" spans="2:5" x14ac:dyDescent="0.45">
      <c r="B22" s="7"/>
      <c r="C22" s="7">
        <f t="shared" si="1"/>
        <v>0.08</v>
      </c>
      <c r="D22" s="7">
        <f t="shared" si="0"/>
        <v>0.90666666666666662</v>
      </c>
    </row>
    <row r="23" spans="2:5" x14ac:dyDescent="0.45">
      <c r="C23" s="7">
        <f t="shared" si="1"/>
        <v>0.09</v>
      </c>
      <c r="D23" s="7">
        <f t="shared" si="0"/>
        <v>0.92</v>
      </c>
    </row>
    <row r="24" spans="2:5" x14ac:dyDescent="0.45">
      <c r="B24" s="7"/>
      <c r="C24" s="7">
        <f t="shared" si="1"/>
        <v>9.9999999999999992E-2</v>
      </c>
      <c r="D24" s="7">
        <f t="shared" si="0"/>
        <v>0.93333333333333335</v>
      </c>
    </row>
    <row r="25" spans="2:5" x14ac:dyDescent="0.45">
      <c r="B25" s="7"/>
      <c r="C25" s="7">
        <f t="shared" si="1"/>
        <v>0.10999999999999999</v>
      </c>
      <c r="D25" s="7">
        <f t="shared" si="0"/>
        <v>0.94666666666666655</v>
      </c>
    </row>
    <row r="26" spans="2:5" x14ac:dyDescent="0.45">
      <c r="B26" s="7"/>
      <c r="C26" s="7">
        <f t="shared" si="1"/>
        <v>0.11999999999999998</v>
      </c>
      <c r="D26" s="7">
        <f t="shared" si="0"/>
        <v>0.96</v>
      </c>
    </row>
    <row r="27" spans="2:5" x14ac:dyDescent="0.45">
      <c r="B27" s="7"/>
      <c r="C27" s="7">
        <f t="shared" si="1"/>
        <v>0.12999999999999998</v>
      </c>
      <c r="D27" s="7">
        <f t="shared" si="0"/>
        <v>0.97333333333333327</v>
      </c>
    </row>
    <row r="28" spans="2:5" x14ac:dyDescent="0.45">
      <c r="B28" s="7"/>
      <c r="C28" s="7">
        <f t="shared" si="1"/>
        <v>0.13999999999999999</v>
      </c>
      <c r="D28" s="7">
        <f t="shared" si="0"/>
        <v>0.98666666666666658</v>
      </c>
    </row>
    <row r="29" spans="2:5" x14ac:dyDescent="0.45">
      <c r="B29" s="7"/>
      <c r="C29" s="7">
        <f t="shared" si="1"/>
        <v>0.15</v>
      </c>
      <c r="D29" s="7">
        <f t="shared" si="0"/>
        <v>1</v>
      </c>
    </row>
    <row r="30" spans="2:5" x14ac:dyDescent="0.45">
      <c r="B30" s="7"/>
      <c r="C30" s="7">
        <f t="shared" si="1"/>
        <v>0.16</v>
      </c>
      <c r="D30" s="7">
        <f t="shared" si="0"/>
        <v>1</v>
      </c>
    </row>
    <row r="31" spans="2:5" x14ac:dyDescent="0.45">
      <c r="B31" s="7"/>
      <c r="C31" s="7">
        <f t="shared" si="1"/>
        <v>0.17</v>
      </c>
      <c r="D31" s="7">
        <f t="shared" si="0"/>
        <v>1</v>
      </c>
    </row>
    <row r="32" spans="2:5" x14ac:dyDescent="0.45">
      <c r="B32" s="7"/>
      <c r="C32" s="7">
        <f t="shared" si="1"/>
        <v>0.18000000000000002</v>
      </c>
      <c r="D32" s="7">
        <f t="shared" si="0"/>
        <v>1</v>
      </c>
    </row>
    <row r="33" spans="2:4" ht="14.65" thickBot="1" x14ac:dyDescent="0.5">
      <c r="B33" s="7"/>
      <c r="C33" s="7">
        <f t="shared" si="1"/>
        <v>0.19000000000000003</v>
      </c>
      <c r="D33" s="7">
        <f t="shared" si="0"/>
        <v>1</v>
      </c>
    </row>
    <row r="34" spans="2:4" ht="14.65" thickBot="1" x14ac:dyDescent="0.5">
      <c r="B34" s="8" t="s">
        <v>4</v>
      </c>
      <c r="C34" s="9">
        <f t="shared" si="1"/>
        <v>0.20000000000000004</v>
      </c>
      <c r="D34" s="7">
        <f t="shared" si="0"/>
        <v>1</v>
      </c>
    </row>
    <row r="35" spans="2:4" x14ac:dyDescent="0.45">
      <c r="C35">
        <f t="shared" si="1"/>
        <v>0.21000000000000005</v>
      </c>
      <c r="D35" s="7">
        <f t="shared" si="0"/>
        <v>1</v>
      </c>
    </row>
    <row r="36" spans="2:4" x14ac:dyDescent="0.45">
      <c r="C36">
        <f t="shared" si="1"/>
        <v>0.22000000000000006</v>
      </c>
      <c r="D36" s="7">
        <f t="shared" si="0"/>
        <v>1</v>
      </c>
    </row>
    <row r="37" spans="2:4" x14ac:dyDescent="0.45">
      <c r="C37">
        <f t="shared" si="1"/>
        <v>0.23000000000000007</v>
      </c>
      <c r="D37" s="7">
        <f t="shared" si="0"/>
        <v>1</v>
      </c>
    </row>
    <row r="38" spans="2:4" x14ac:dyDescent="0.45">
      <c r="C38">
        <f t="shared" si="1"/>
        <v>0.24000000000000007</v>
      </c>
      <c r="D38" s="7">
        <f t="shared" si="0"/>
        <v>1</v>
      </c>
    </row>
    <row r="39" spans="2:4" x14ac:dyDescent="0.45">
      <c r="C39">
        <f t="shared" si="1"/>
        <v>0.25000000000000006</v>
      </c>
      <c r="D39" s="7">
        <f t="shared" si="0"/>
        <v>1</v>
      </c>
    </row>
    <row r="40" spans="2:4" x14ac:dyDescent="0.45">
      <c r="C40">
        <f t="shared" si="1"/>
        <v>0.26000000000000006</v>
      </c>
      <c r="D40" s="7">
        <f t="shared" si="0"/>
        <v>1</v>
      </c>
    </row>
    <row r="41" spans="2:4" x14ac:dyDescent="0.45">
      <c r="C41">
        <f t="shared" si="1"/>
        <v>0.27000000000000007</v>
      </c>
      <c r="D41" s="7">
        <f t="shared" si="0"/>
        <v>1</v>
      </c>
    </row>
    <row r="42" spans="2:4" x14ac:dyDescent="0.45">
      <c r="C42">
        <f t="shared" si="1"/>
        <v>0.28000000000000008</v>
      </c>
      <c r="D42" s="7">
        <f t="shared" si="0"/>
        <v>1</v>
      </c>
    </row>
    <row r="43" spans="2:4" x14ac:dyDescent="0.45">
      <c r="C43">
        <f t="shared" si="1"/>
        <v>0.29000000000000009</v>
      </c>
      <c r="D43" s="7">
        <f t="shared" si="0"/>
        <v>1</v>
      </c>
    </row>
    <row r="44" spans="2:4" x14ac:dyDescent="0.45">
      <c r="C44">
        <f t="shared" si="1"/>
        <v>0.3000000000000001</v>
      </c>
      <c r="D44" s="7">
        <f t="shared" si="0"/>
        <v>1</v>
      </c>
    </row>
    <row r="45" spans="2:4" x14ac:dyDescent="0.45">
      <c r="C45">
        <f t="shared" si="1"/>
        <v>0.31000000000000011</v>
      </c>
      <c r="D45" s="7">
        <f t="shared" si="0"/>
        <v>1</v>
      </c>
    </row>
    <row r="46" spans="2:4" x14ac:dyDescent="0.45">
      <c r="C46">
        <f t="shared" si="1"/>
        <v>0.32000000000000012</v>
      </c>
      <c r="D46" s="7">
        <f t="shared" si="0"/>
        <v>1</v>
      </c>
    </row>
    <row r="47" spans="2:4" x14ac:dyDescent="0.45">
      <c r="C47">
        <f t="shared" si="1"/>
        <v>0.33000000000000013</v>
      </c>
      <c r="D47" s="7">
        <f t="shared" si="0"/>
        <v>1</v>
      </c>
    </row>
    <row r="48" spans="2:4" x14ac:dyDescent="0.45">
      <c r="C48">
        <f t="shared" si="1"/>
        <v>0.34000000000000014</v>
      </c>
      <c r="D48" s="7">
        <f t="shared" si="0"/>
        <v>1</v>
      </c>
    </row>
    <row r="49" spans="3:4" x14ac:dyDescent="0.45">
      <c r="C49">
        <f t="shared" si="1"/>
        <v>0.35000000000000014</v>
      </c>
      <c r="D49" s="7">
        <f t="shared" si="0"/>
        <v>1</v>
      </c>
    </row>
    <row r="50" spans="3:4" x14ac:dyDescent="0.45">
      <c r="C50">
        <f t="shared" si="1"/>
        <v>0.36000000000000015</v>
      </c>
      <c r="D50" s="7">
        <f t="shared" si="0"/>
        <v>1</v>
      </c>
    </row>
    <row r="51" spans="3:4" x14ac:dyDescent="0.45">
      <c r="C51">
        <f t="shared" si="1"/>
        <v>0.37000000000000016</v>
      </c>
      <c r="D51" s="7">
        <f t="shared" si="0"/>
        <v>1</v>
      </c>
    </row>
    <row r="52" spans="3:4" x14ac:dyDescent="0.45">
      <c r="C52">
        <f t="shared" si="1"/>
        <v>0.38000000000000017</v>
      </c>
      <c r="D52" s="7">
        <f t="shared" si="0"/>
        <v>1</v>
      </c>
    </row>
    <row r="53" spans="3:4" x14ac:dyDescent="0.45">
      <c r="C53">
        <f t="shared" si="1"/>
        <v>0.39000000000000018</v>
      </c>
      <c r="D53" s="7">
        <f t="shared" si="0"/>
        <v>1</v>
      </c>
    </row>
    <row r="54" spans="3:4" x14ac:dyDescent="0.45">
      <c r="C54">
        <f t="shared" si="1"/>
        <v>0.40000000000000019</v>
      </c>
      <c r="D54" s="7">
        <f t="shared" si="0"/>
        <v>1</v>
      </c>
    </row>
    <row r="55" spans="3:4" x14ac:dyDescent="0.45">
      <c r="C55">
        <f t="shared" si="1"/>
        <v>0.4100000000000002</v>
      </c>
      <c r="D55" s="7">
        <f t="shared" si="0"/>
        <v>1</v>
      </c>
    </row>
    <row r="56" spans="3:4" x14ac:dyDescent="0.45">
      <c r="C56">
        <f t="shared" si="1"/>
        <v>0.42000000000000021</v>
      </c>
      <c r="D56" s="7">
        <f t="shared" si="0"/>
        <v>1</v>
      </c>
    </row>
    <row r="57" spans="3:4" x14ac:dyDescent="0.45">
      <c r="C57">
        <f>C56+0.01</f>
        <v>0.43000000000000022</v>
      </c>
      <c r="D57" s="7">
        <f t="shared" si="0"/>
        <v>1</v>
      </c>
    </row>
    <row r="58" spans="3:4" x14ac:dyDescent="0.45">
      <c r="C58">
        <f t="shared" si="1"/>
        <v>0.44000000000000022</v>
      </c>
      <c r="D58" s="7">
        <f t="shared" si="0"/>
        <v>1</v>
      </c>
    </row>
    <row r="59" spans="3:4" x14ac:dyDescent="0.45">
      <c r="C59">
        <f t="shared" si="1"/>
        <v>0.45000000000000023</v>
      </c>
      <c r="D59" s="7">
        <f t="shared" si="0"/>
        <v>1</v>
      </c>
    </row>
    <row r="60" spans="3:4" x14ac:dyDescent="0.45">
      <c r="C60">
        <f t="shared" si="1"/>
        <v>0.46000000000000024</v>
      </c>
      <c r="D60" s="7">
        <f t="shared" si="0"/>
        <v>1</v>
      </c>
    </row>
    <row r="61" spans="3:4" x14ac:dyDescent="0.45">
      <c r="C61">
        <f t="shared" si="1"/>
        <v>0.47000000000000025</v>
      </c>
      <c r="D61" s="7">
        <f t="shared" si="0"/>
        <v>1</v>
      </c>
    </row>
    <row r="62" spans="3:4" x14ac:dyDescent="0.45">
      <c r="C62">
        <f t="shared" si="1"/>
        <v>0.48000000000000026</v>
      </c>
      <c r="D62" s="7">
        <f t="shared" si="0"/>
        <v>1</v>
      </c>
    </row>
    <row r="63" spans="3:4" x14ac:dyDescent="0.45">
      <c r="C63">
        <f t="shared" si="1"/>
        <v>0.49000000000000027</v>
      </c>
      <c r="D63" s="7">
        <f t="shared" si="0"/>
        <v>1</v>
      </c>
    </row>
    <row r="64" spans="3:4" x14ac:dyDescent="0.45">
      <c r="C64">
        <f t="shared" si="1"/>
        <v>0.50000000000000022</v>
      </c>
      <c r="D64" s="7">
        <f t="shared" si="0"/>
        <v>0.99999999999999956</v>
      </c>
    </row>
    <row r="65" spans="2:4" x14ac:dyDescent="0.45">
      <c r="C65">
        <f t="shared" si="1"/>
        <v>0.51000000000000023</v>
      </c>
      <c r="D65" s="7">
        <f t="shared" si="0"/>
        <v>0.98039215686274461</v>
      </c>
    </row>
    <row r="66" spans="2:4" x14ac:dyDescent="0.45">
      <c r="C66">
        <f t="shared" si="1"/>
        <v>0.52000000000000024</v>
      </c>
      <c r="D66" s="7">
        <f t="shared" si="0"/>
        <v>0.96153846153846112</v>
      </c>
    </row>
    <row r="67" spans="2:4" x14ac:dyDescent="0.45">
      <c r="C67">
        <f t="shared" si="1"/>
        <v>0.53000000000000025</v>
      </c>
      <c r="D67" s="7">
        <f t="shared" si="0"/>
        <v>0.94339622641509391</v>
      </c>
    </row>
    <row r="68" spans="2:4" x14ac:dyDescent="0.45">
      <c r="C68">
        <f t="shared" si="1"/>
        <v>0.54000000000000026</v>
      </c>
      <c r="D68" s="7">
        <f t="shared" si="0"/>
        <v>0.92592592592592549</v>
      </c>
    </row>
    <row r="69" spans="2:4" x14ac:dyDescent="0.45">
      <c r="C69">
        <f t="shared" si="1"/>
        <v>0.55000000000000027</v>
      </c>
      <c r="D69" s="7">
        <f t="shared" si="0"/>
        <v>0.90909090909090862</v>
      </c>
    </row>
    <row r="70" spans="2:4" x14ac:dyDescent="0.45">
      <c r="C70">
        <f t="shared" si="1"/>
        <v>0.56000000000000028</v>
      </c>
      <c r="D70" s="7">
        <f t="shared" si="0"/>
        <v>0.89285714285714246</v>
      </c>
    </row>
    <row r="71" spans="2:4" x14ac:dyDescent="0.45">
      <c r="C71">
        <f t="shared" si="1"/>
        <v>0.57000000000000028</v>
      </c>
      <c r="D71" s="7">
        <f t="shared" si="0"/>
        <v>0.87719298245613986</v>
      </c>
    </row>
    <row r="72" spans="2:4" x14ac:dyDescent="0.45">
      <c r="C72">
        <f t="shared" si="1"/>
        <v>0.58000000000000029</v>
      </c>
      <c r="D72" s="7">
        <f t="shared" si="0"/>
        <v>0.86206896551724099</v>
      </c>
    </row>
    <row r="73" spans="2:4" x14ac:dyDescent="0.45">
      <c r="C73">
        <f t="shared" si="1"/>
        <v>0.5900000000000003</v>
      </c>
      <c r="D73" s="7">
        <f t="shared" si="0"/>
        <v>0.84745762711864359</v>
      </c>
    </row>
    <row r="74" spans="2:4" x14ac:dyDescent="0.45">
      <c r="B74" s="7" t="s">
        <v>5</v>
      </c>
      <c r="C74">
        <f t="shared" si="1"/>
        <v>0.60000000000000031</v>
      </c>
      <c r="D74" s="7">
        <f t="shared" si="0"/>
        <v>0.83333333333333293</v>
      </c>
    </row>
    <row r="75" spans="2:4" x14ac:dyDescent="0.45">
      <c r="C75">
        <f t="shared" si="1"/>
        <v>0.61000000000000032</v>
      </c>
      <c r="D75" s="7">
        <f t="shared" si="0"/>
        <v>0.81967213114754056</v>
      </c>
    </row>
    <row r="76" spans="2:4" x14ac:dyDescent="0.45">
      <c r="C76">
        <f t="shared" si="1"/>
        <v>0.62000000000000033</v>
      </c>
      <c r="D76" s="7">
        <f t="shared" si="0"/>
        <v>0.80645161290322542</v>
      </c>
    </row>
    <row r="77" spans="2:4" x14ac:dyDescent="0.45">
      <c r="C77">
        <f t="shared" si="1"/>
        <v>0.63000000000000034</v>
      </c>
      <c r="D77" s="7">
        <f t="shared" si="0"/>
        <v>0.79365079365079327</v>
      </c>
    </row>
    <row r="78" spans="2:4" x14ac:dyDescent="0.45">
      <c r="C78">
        <f t="shared" si="1"/>
        <v>0.64000000000000035</v>
      </c>
      <c r="D78" s="7">
        <f t="shared" ref="D78:D141" si="2">IF(C78&lt;TB1_,S1_*(2/3+C78/TB1_*(heta*2.5/q-2/3)),IF(C78&lt;TC1_,S1_*2.5/q,IF(C78&lt;TD1_,S1_*heta*2.5/q*TC1_/C78,S*heta*2.5/q*TC1_*TD1_/(C78^2)))     )</f>
        <v>0.78124999999999956</v>
      </c>
    </row>
    <row r="79" spans="2:4" x14ac:dyDescent="0.45">
      <c r="C79">
        <f t="shared" si="1"/>
        <v>0.65000000000000036</v>
      </c>
      <c r="D79" s="7">
        <f t="shared" si="2"/>
        <v>0.76923076923076883</v>
      </c>
    </row>
    <row r="80" spans="2:4" x14ac:dyDescent="0.45">
      <c r="C80">
        <f t="shared" si="1"/>
        <v>0.66000000000000036</v>
      </c>
      <c r="D80" s="7">
        <f t="shared" si="2"/>
        <v>0.75757575757575712</v>
      </c>
    </row>
    <row r="81" spans="3:4" x14ac:dyDescent="0.45">
      <c r="C81">
        <f t="shared" ref="C81:C144" si="3">C80+0.01</f>
        <v>0.67000000000000037</v>
      </c>
      <c r="D81" s="7">
        <f t="shared" si="2"/>
        <v>0.74626865671641751</v>
      </c>
    </row>
    <row r="82" spans="3:4" x14ac:dyDescent="0.45">
      <c r="C82">
        <f t="shared" si="3"/>
        <v>0.68000000000000038</v>
      </c>
      <c r="D82" s="7">
        <f t="shared" si="2"/>
        <v>0.73529411764705843</v>
      </c>
    </row>
    <row r="83" spans="3:4" x14ac:dyDescent="0.45">
      <c r="C83">
        <f t="shared" si="3"/>
        <v>0.69000000000000039</v>
      </c>
      <c r="D83" s="7">
        <f t="shared" si="2"/>
        <v>0.72463768115941984</v>
      </c>
    </row>
    <row r="84" spans="3:4" x14ac:dyDescent="0.45">
      <c r="C84">
        <f t="shared" si="3"/>
        <v>0.7000000000000004</v>
      </c>
      <c r="D84" s="7">
        <f t="shared" si="2"/>
        <v>0.71428571428571386</v>
      </c>
    </row>
    <row r="85" spans="3:4" x14ac:dyDescent="0.45">
      <c r="C85">
        <f t="shared" si="3"/>
        <v>0.71000000000000041</v>
      </c>
      <c r="D85" s="7">
        <f t="shared" si="2"/>
        <v>0.70422535211267567</v>
      </c>
    </row>
    <row r="86" spans="3:4" x14ac:dyDescent="0.45">
      <c r="C86">
        <f t="shared" si="3"/>
        <v>0.72000000000000042</v>
      </c>
      <c r="D86" s="7">
        <f t="shared" si="2"/>
        <v>0.69444444444444409</v>
      </c>
    </row>
    <row r="87" spans="3:4" x14ac:dyDescent="0.45">
      <c r="C87">
        <f t="shared" si="3"/>
        <v>0.73000000000000043</v>
      </c>
      <c r="D87" s="7">
        <f t="shared" si="2"/>
        <v>0.6849315068493147</v>
      </c>
    </row>
    <row r="88" spans="3:4" x14ac:dyDescent="0.45">
      <c r="C88">
        <f t="shared" si="3"/>
        <v>0.74000000000000044</v>
      </c>
      <c r="D88" s="7">
        <f t="shared" si="2"/>
        <v>0.67567567567567532</v>
      </c>
    </row>
    <row r="89" spans="3:4" x14ac:dyDescent="0.45">
      <c r="C89">
        <f t="shared" si="3"/>
        <v>0.75000000000000044</v>
      </c>
      <c r="D89" s="7">
        <f t="shared" si="2"/>
        <v>0.6666666666666663</v>
      </c>
    </row>
    <row r="90" spans="3:4" x14ac:dyDescent="0.45">
      <c r="C90">
        <f t="shared" si="3"/>
        <v>0.76000000000000045</v>
      </c>
      <c r="D90" s="7">
        <f t="shared" si="2"/>
        <v>0.65789473684210487</v>
      </c>
    </row>
    <row r="91" spans="3:4" x14ac:dyDescent="0.45">
      <c r="C91">
        <f t="shared" si="3"/>
        <v>0.77000000000000046</v>
      </c>
      <c r="D91" s="7">
        <f t="shared" si="2"/>
        <v>0.64935064935064901</v>
      </c>
    </row>
    <row r="92" spans="3:4" x14ac:dyDescent="0.45">
      <c r="C92">
        <f t="shared" si="3"/>
        <v>0.78000000000000047</v>
      </c>
      <c r="D92" s="7">
        <f t="shared" si="2"/>
        <v>0.64102564102564064</v>
      </c>
    </row>
    <row r="93" spans="3:4" x14ac:dyDescent="0.45">
      <c r="C93">
        <f t="shared" si="3"/>
        <v>0.79000000000000048</v>
      </c>
      <c r="D93" s="7">
        <f t="shared" si="2"/>
        <v>0.63291139240506289</v>
      </c>
    </row>
    <row r="94" spans="3:4" x14ac:dyDescent="0.45">
      <c r="C94">
        <f t="shared" si="3"/>
        <v>0.80000000000000049</v>
      </c>
      <c r="D94" s="7">
        <f t="shared" si="2"/>
        <v>0.62499999999999967</v>
      </c>
    </row>
    <row r="95" spans="3:4" x14ac:dyDescent="0.45">
      <c r="C95">
        <f t="shared" si="3"/>
        <v>0.8100000000000005</v>
      </c>
      <c r="D95" s="7">
        <f t="shared" si="2"/>
        <v>0.61728395061728358</v>
      </c>
    </row>
    <row r="96" spans="3:4" x14ac:dyDescent="0.45">
      <c r="C96">
        <f t="shared" si="3"/>
        <v>0.82000000000000051</v>
      </c>
      <c r="D96" s="7">
        <f t="shared" si="2"/>
        <v>0.60975609756097526</v>
      </c>
    </row>
    <row r="97" spans="3:4" x14ac:dyDescent="0.45">
      <c r="C97">
        <f t="shared" si="3"/>
        <v>0.83000000000000052</v>
      </c>
      <c r="D97" s="7">
        <f t="shared" si="2"/>
        <v>0.60240963855421648</v>
      </c>
    </row>
    <row r="98" spans="3:4" x14ac:dyDescent="0.45">
      <c r="C98">
        <f t="shared" si="3"/>
        <v>0.84000000000000052</v>
      </c>
      <c r="D98" s="7">
        <f t="shared" si="2"/>
        <v>0.5952380952380949</v>
      </c>
    </row>
    <row r="99" spans="3:4" x14ac:dyDescent="0.45">
      <c r="C99">
        <f t="shared" si="3"/>
        <v>0.85000000000000053</v>
      </c>
      <c r="D99" s="7">
        <f t="shared" si="2"/>
        <v>0.58823529411764675</v>
      </c>
    </row>
    <row r="100" spans="3:4" x14ac:dyDescent="0.45">
      <c r="C100">
        <f t="shared" si="3"/>
        <v>0.86000000000000054</v>
      </c>
      <c r="D100" s="7">
        <f t="shared" si="2"/>
        <v>0.58139534883720889</v>
      </c>
    </row>
    <row r="101" spans="3:4" x14ac:dyDescent="0.45">
      <c r="C101">
        <f t="shared" si="3"/>
        <v>0.87000000000000055</v>
      </c>
      <c r="D101" s="7">
        <f t="shared" si="2"/>
        <v>0.57471264367816055</v>
      </c>
    </row>
    <row r="102" spans="3:4" x14ac:dyDescent="0.45">
      <c r="C102">
        <f t="shared" si="3"/>
        <v>0.88000000000000056</v>
      </c>
      <c r="D102" s="7">
        <f t="shared" si="2"/>
        <v>0.56818181818181779</v>
      </c>
    </row>
    <row r="103" spans="3:4" x14ac:dyDescent="0.45">
      <c r="C103">
        <f t="shared" si="3"/>
        <v>0.89000000000000057</v>
      </c>
      <c r="D103" s="7">
        <f t="shared" si="2"/>
        <v>0.56179775280898836</v>
      </c>
    </row>
    <row r="104" spans="3:4" x14ac:dyDescent="0.45">
      <c r="C104">
        <f t="shared" si="3"/>
        <v>0.90000000000000058</v>
      </c>
      <c r="D104" s="7">
        <f t="shared" si="2"/>
        <v>0.55555555555555525</v>
      </c>
    </row>
    <row r="105" spans="3:4" x14ac:dyDescent="0.45">
      <c r="C105">
        <f t="shared" si="3"/>
        <v>0.91000000000000059</v>
      </c>
      <c r="D105" s="7">
        <f t="shared" si="2"/>
        <v>0.54945054945054905</v>
      </c>
    </row>
    <row r="106" spans="3:4" x14ac:dyDescent="0.45">
      <c r="C106">
        <f t="shared" si="3"/>
        <v>0.9200000000000006</v>
      </c>
      <c r="D106" s="7">
        <f t="shared" si="2"/>
        <v>0.54347826086956486</v>
      </c>
    </row>
    <row r="107" spans="3:4" x14ac:dyDescent="0.45">
      <c r="C107">
        <f t="shared" si="3"/>
        <v>0.9300000000000006</v>
      </c>
      <c r="D107" s="7">
        <f t="shared" si="2"/>
        <v>0.53763440860215017</v>
      </c>
    </row>
    <row r="108" spans="3:4" x14ac:dyDescent="0.45">
      <c r="C108">
        <f t="shared" si="3"/>
        <v>0.94000000000000061</v>
      </c>
      <c r="D108" s="7">
        <f t="shared" si="2"/>
        <v>0.53191489361702093</v>
      </c>
    </row>
    <row r="109" spans="3:4" x14ac:dyDescent="0.45">
      <c r="C109">
        <f t="shared" si="3"/>
        <v>0.95000000000000062</v>
      </c>
      <c r="D109" s="7">
        <f t="shared" si="2"/>
        <v>0.52631578947368385</v>
      </c>
    </row>
    <row r="110" spans="3:4" x14ac:dyDescent="0.45">
      <c r="C110">
        <f t="shared" si="3"/>
        <v>0.96000000000000063</v>
      </c>
      <c r="D110" s="7">
        <f t="shared" si="2"/>
        <v>0.52083333333333304</v>
      </c>
    </row>
    <row r="111" spans="3:4" x14ac:dyDescent="0.45">
      <c r="C111">
        <f t="shared" si="3"/>
        <v>0.97000000000000064</v>
      </c>
      <c r="D111" s="7">
        <f t="shared" si="2"/>
        <v>0.51546391752577281</v>
      </c>
    </row>
    <row r="112" spans="3:4" x14ac:dyDescent="0.45">
      <c r="C112">
        <f t="shared" si="3"/>
        <v>0.98000000000000065</v>
      </c>
      <c r="D112" s="7">
        <f t="shared" si="2"/>
        <v>0.51020408163265274</v>
      </c>
    </row>
    <row r="113" spans="3:4" x14ac:dyDescent="0.45">
      <c r="C113">
        <f t="shared" si="3"/>
        <v>0.99000000000000066</v>
      </c>
      <c r="D113" s="7">
        <f t="shared" si="2"/>
        <v>0.50505050505050475</v>
      </c>
    </row>
    <row r="114" spans="3:4" x14ac:dyDescent="0.45">
      <c r="C114">
        <f t="shared" si="3"/>
        <v>1.0000000000000007</v>
      </c>
      <c r="D114" s="7">
        <f t="shared" si="2"/>
        <v>0.49999999999999967</v>
      </c>
    </row>
    <row r="115" spans="3:4" x14ac:dyDescent="0.45">
      <c r="C115">
        <f t="shared" si="3"/>
        <v>1.0100000000000007</v>
      </c>
      <c r="D115" s="7">
        <f t="shared" si="2"/>
        <v>0.49504950495049471</v>
      </c>
    </row>
    <row r="116" spans="3:4" x14ac:dyDescent="0.45">
      <c r="C116">
        <f t="shared" si="3"/>
        <v>1.0200000000000007</v>
      </c>
      <c r="D116" s="7">
        <f t="shared" si="2"/>
        <v>0.4901960784313722</v>
      </c>
    </row>
    <row r="117" spans="3:4" x14ac:dyDescent="0.45">
      <c r="C117">
        <f t="shared" si="3"/>
        <v>1.0300000000000007</v>
      </c>
      <c r="D117" s="7">
        <f t="shared" si="2"/>
        <v>0.48543689320388317</v>
      </c>
    </row>
    <row r="118" spans="3:4" x14ac:dyDescent="0.45">
      <c r="C118">
        <f t="shared" si="3"/>
        <v>1.0400000000000007</v>
      </c>
      <c r="D118" s="7">
        <f t="shared" si="2"/>
        <v>0.48076923076923045</v>
      </c>
    </row>
    <row r="119" spans="3:4" x14ac:dyDescent="0.45">
      <c r="C119">
        <f t="shared" si="3"/>
        <v>1.0500000000000007</v>
      </c>
      <c r="D119" s="7">
        <f t="shared" si="2"/>
        <v>0.47619047619047589</v>
      </c>
    </row>
    <row r="120" spans="3:4" x14ac:dyDescent="0.45">
      <c r="C120">
        <f t="shared" si="3"/>
        <v>1.0600000000000007</v>
      </c>
      <c r="D120" s="7">
        <f t="shared" si="2"/>
        <v>0.47169811320754684</v>
      </c>
    </row>
    <row r="121" spans="3:4" x14ac:dyDescent="0.45">
      <c r="C121">
        <f t="shared" si="3"/>
        <v>1.0700000000000007</v>
      </c>
      <c r="D121" s="7">
        <f t="shared" si="2"/>
        <v>0.46728971962616789</v>
      </c>
    </row>
    <row r="122" spans="3:4" x14ac:dyDescent="0.45">
      <c r="C122">
        <f t="shared" si="3"/>
        <v>1.0800000000000007</v>
      </c>
      <c r="D122" s="7">
        <f t="shared" si="2"/>
        <v>0.46296296296296263</v>
      </c>
    </row>
    <row r="123" spans="3:4" x14ac:dyDescent="0.45">
      <c r="C123">
        <f t="shared" si="3"/>
        <v>1.0900000000000007</v>
      </c>
      <c r="D123" s="7">
        <f t="shared" si="2"/>
        <v>0.45871559633027492</v>
      </c>
    </row>
    <row r="124" spans="3:4" x14ac:dyDescent="0.45">
      <c r="C124">
        <f t="shared" si="3"/>
        <v>1.1000000000000008</v>
      </c>
      <c r="D124" s="7">
        <f t="shared" si="2"/>
        <v>0.45454545454545425</v>
      </c>
    </row>
    <row r="125" spans="3:4" x14ac:dyDescent="0.45">
      <c r="C125">
        <f t="shared" si="3"/>
        <v>1.1100000000000008</v>
      </c>
      <c r="D125" s="7">
        <f t="shared" si="2"/>
        <v>0.45045045045045012</v>
      </c>
    </row>
    <row r="126" spans="3:4" x14ac:dyDescent="0.45">
      <c r="C126">
        <f t="shared" si="3"/>
        <v>1.1200000000000008</v>
      </c>
      <c r="D126" s="7">
        <f t="shared" si="2"/>
        <v>0.44642857142857112</v>
      </c>
    </row>
    <row r="127" spans="3:4" x14ac:dyDescent="0.45">
      <c r="C127">
        <f t="shared" si="3"/>
        <v>1.1300000000000008</v>
      </c>
      <c r="D127" s="7">
        <f t="shared" si="2"/>
        <v>0.44247787610619438</v>
      </c>
    </row>
    <row r="128" spans="3:4" x14ac:dyDescent="0.45">
      <c r="C128">
        <f t="shared" si="3"/>
        <v>1.1400000000000008</v>
      </c>
      <c r="D128" s="7">
        <f t="shared" si="2"/>
        <v>0.43859649122806987</v>
      </c>
    </row>
    <row r="129" spans="3:4" x14ac:dyDescent="0.45">
      <c r="C129">
        <f t="shared" si="3"/>
        <v>1.1500000000000008</v>
      </c>
      <c r="D129" s="7">
        <f t="shared" si="2"/>
        <v>0.43478260869565188</v>
      </c>
    </row>
    <row r="130" spans="3:4" x14ac:dyDescent="0.45">
      <c r="C130">
        <f t="shared" si="3"/>
        <v>1.1600000000000008</v>
      </c>
      <c r="D130" s="7">
        <f t="shared" si="2"/>
        <v>0.43103448275862039</v>
      </c>
    </row>
    <row r="131" spans="3:4" x14ac:dyDescent="0.45">
      <c r="C131">
        <f t="shared" si="3"/>
        <v>1.1700000000000008</v>
      </c>
      <c r="D131" s="7">
        <f t="shared" si="2"/>
        <v>0.42735042735042705</v>
      </c>
    </row>
    <row r="132" spans="3:4" x14ac:dyDescent="0.45">
      <c r="C132">
        <f t="shared" si="3"/>
        <v>1.1800000000000008</v>
      </c>
      <c r="D132" s="7">
        <f t="shared" si="2"/>
        <v>0.42372881355932174</v>
      </c>
    </row>
    <row r="133" spans="3:4" x14ac:dyDescent="0.45">
      <c r="C133">
        <f t="shared" si="3"/>
        <v>1.1900000000000008</v>
      </c>
      <c r="D133" s="7">
        <f t="shared" si="2"/>
        <v>0.42016806722689048</v>
      </c>
    </row>
    <row r="134" spans="3:4" x14ac:dyDescent="0.45">
      <c r="C134">
        <f t="shared" si="3"/>
        <v>1.2000000000000008</v>
      </c>
      <c r="D134" s="7">
        <f t="shared" si="2"/>
        <v>0.41666666666666635</v>
      </c>
    </row>
    <row r="135" spans="3:4" x14ac:dyDescent="0.45">
      <c r="C135">
        <f t="shared" si="3"/>
        <v>1.2100000000000009</v>
      </c>
      <c r="D135" s="7">
        <f t="shared" si="2"/>
        <v>0.4132231404958675</v>
      </c>
    </row>
    <row r="136" spans="3:4" x14ac:dyDescent="0.45">
      <c r="C136">
        <f t="shared" si="3"/>
        <v>1.2200000000000009</v>
      </c>
      <c r="D136" s="7">
        <f t="shared" si="2"/>
        <v>0.40983606557377023</v>
      </c>
    </row>
    <row r="137" spans="3:4" x14ac:dyDescent="0.45">
      <c r="C137">
        <f t="shared" si="3"/>
        <v>1.2300000000000009</v>
      </c>
      <c r="D137" s="7">
        <f t="shared" si="2"/>
        <v>0.40650406504065012</v>
      </c>
    </row>
    <row r="138" spans="3:4" x14ac:dyDescent="0.45">
      <c r="C138">
        <f t="shared" si="3"/>
        <v>1.2400000000000009</v>
      </c>
      <c r="D138" s="7">
        <f t="shared" si="2"/>
        <v>0.4032258064516126</v>
      </c>
    </row>
    <row r="139" spans="3:4" x14ac:dyDescent="0.45">
      <c r="C139">
        <f t="shared" si="3"/>
        <v>1.2500000000000009</v>
      </c>
      <c r="D139" s="7">
        <f t="shared" si="2"/>
        <v>0.39999999999999969</v>
      </c>
    </row>
    <row r="140" spans="3:4" x14ac:dyDescent="0.45">
      <c r="C140">
        <f t="shared" si="3"/>
        <v>1.2600000000000009</v>
      </c>
      <c r="D140" s="7">
        <f t="shared" si="2"/>
        <v>0.39682539682539653</v>
      </c>
    </row>
    <row r="141" spans="3:4" x14ac:dyDescent="0.45">
      <c r="C141">
        <f t="shared" si="3"/>
        <v>1.2700000000000009</v>
      </c>
      <c r="D141" s="7">
        <f t="shared" si="2"/>
        <v>0.39370078740157455</v>
      </c>
    </row>
    <row r="142" spans="3:4" x14ac:dyDescent="0.45">
      <c r="C142">
        <f t="shared" si="3"/>
        <v>1.2800000000000009</v>
      </c>
      <c r="D142" s="7">
        <f t="shared" ref="D142:D205" si="4">IF(C142&lt;TB1_,S1_*(2/3+C142/TB1_*(heta*2.5/q-2/3)),IF(C142&lt;TC1_,S1_*2.5/q,IF(C142&lt;TD1_,S1_*heta*2.5/q*TC1_/C142,S*heta*2.5/q*TC1_*TD1_/(C142^2)))     )</f>
        <v>0.39062499999999972</v>
      </c>
    </row>
    <row r="143" spans="3:4" x14ac:dyDescent="0.45">
      <c r="C143">
        <f t="shared" si="3"/>
        <v>1.2900000000000009</v>
      </c>
      <c r="D143" s="7">
        <f t="shared" si="4"/>
        <v>0.38759689922480595</v>
      </c>
    </row>
    <row r="144" spans="3:4" x14ac:dyDescent="0.45">
      <c r="C144">
        <f t="shared" si="3"/>
        <v>1.3000000000000009</v>
      </c>
      <c r="D144" s="7">
        <f t="shared" si="4"/>
        <v>0.38461538461538436</v>
      </c>
    </row>
    <row r="145" spans="3:4" x14ac:dyDescent="0.45">
      <c r="C145">
        <f t="shared" ref="C145:C208" si="5">C144+0.01</f>
        <v>1.3100000000000009</v>
      </c>
      <c r="D145" s="7">
        <f t="shared" si="4"/>
        <v>0.38167938931297685</v>
      </c>
    </row>
    <row r="146" spans="3:4" x14ac:dyDescent="0.45">
      <c r="C146">
        <f t="shared" si="5"/>
        <v>1.320000000000001</v>
      </c>
      <c r="D146" s="7">
        <f t="shared" si="4"/>
        <v>0.37878787878787851</v>
      </c>
    </row>
    <row r="147" spans="3:4" x14ac:dyDescent="0.45">
      <c r="C147">
        <f t="shared" si="5"/>
        <v>1.330000000000001</v>
      </c>
      <c r="D147" s="7">
        <f t="shared" si="4"/>
        <v>0.37593984962405985</v>
      </c>
    </row>
    <row r="148" spans="3:4" x14ac:dyDescent="0.45">
      <c r="C148">
        <f t="shared" si="5"/>
        <v>1.340000000000001</v>
      </c>
      <c r="D148" s="7">
        <f t="shared" si="4"/>
        <v>0.3731343283582087</v>
      </c>
    </row>
    <row r="149" spans="3:4" x14ac:dyDescent="0.45">
      <c r="C149">
        <f t="shared" si="5"/>
        <v>1.350000000000001</v>
      </c>
      <c r="D149" s="7">
        <f t="shared" si="4"/>
        <v>0.37037037037037013</v>
      </c>
    </row>
    <row r="150" spans="3:4" x14ac:dyDescent="0.45">
      <c r="C150">
        <f t="shared" si="5"/>
        <v>1.360000000000001</v>
      </c>
      <c r="D150" s="7">
        <f t="shared" si="4"/>
        <v>0.36764705882352916</v>
      </c>
    </row>
    <row r="151" spans="3:4" x14ac:dyDescent="0.45">
      <c r="C151">
        <f t="shared" si="5"/>
        <v>1.370000000000001</v>
      </c>
      <c r="D151" s="7">
        <f t="shared" si="4"/>
        <v>0.36496350364963476</v>
      </c>
    </row>
    <row r="152" spans="3:4" x14ac:dyDescent="0.45">
      <c r="C152">
        <f t="shared" si="5"/>
        <v>1.380000000000001</v>
      </c>
      <c r="D152" s="7">
        <f t="shared" si="4"/>
        <v>0.36231884057970987</v>
      </c>
    </row>
    <row r="153" spans="3:4" x14ac:dyDescent="0.45">
      <c r="C153">
        <f t="shared" si="5"/>
        <v>1.390000000000001</v>
      </c>
      <c r="D153" s="7">
        <f t="shared" si="4"/>
        <v>0.3597122302158271</v>
      </c>
    </row>
    <row r="154" spans="3:4" x14ac:dyDescent="0.45">
      <c r="C154">
        <f t="shared" si="5"/>
        <v>1.400000000000001</v>
      </c>
      <c r="D154" s="7">
        <f t="shared" si="4"/>
        <v>0.35714285714285687</v>
      </c>
    </row>
    <row r="155" spans="3:4" x14ac:dyDescent="0.45">
      <c r="C155">
        <f t="shared" si="5"/>
        <v>1.410000000000001</v>
      </c>
      <c r="D155" s="7">
        <f t="shared" si="4"/>
        <v>0.35460992907801392</v>
      </c>
    </row>
    <row r="156" spans="3:4" x14ac:dyDescent="0.45">
      <c r="C156">
        <f t="shared" si="5"/>
        <v>1.420000000000001</v>
      </c>
      <c r="D156" s="7">
        <f t="shared" si="4"/>
        <v>0.35211267605633778</v>
      </c>
    </row>
    <row r="157" spans="3:4" x14ac:dyDescent="0.45">
      <c r="C157">
        <f t="shared" si="5"/>
        <v>1.430000000000001</v>
      </c>
      <c r="D157" s="7">
        <f t="shared" si="4"/>
        <v>0.34965034965034941</v>
      </c>
    </row>
    <row r="158" spans="3:4" x14ac:dyDescent="0.45">
      <c r="C158">
        <f t="shared" si="5"/>
        <v>1.4400000000000011</v>
      </c>
      <c r="D158" s="7">
        <f t="shared" si="4"/>
        <v>0.34722222222222199</v>
      </c>
    </row>
    <row r="159" spans="3:4" x14ac:dyDescent="0.45">
      <c r="C159">
        <f t="shared" si="5"/>
        <v>1.4500000000000011</v>
      </c>
      <c r="D159" s="7">
        <f t="shared" si="4"/>
        <v>0.3448275862068963</v>
      </c>
    </row>
    <row r="160" spans="3:4" x14ac:dyDescent="0.45">
      <c r="C160">
        <f t="shared" si="5"/>
        <v>1.4600000000000011</v>
      </c>
      <c r="D160" s="7">
        <f t="shared" si="4"/>
        <v>0.34246575342465729</v>
      </c>
    </row>
    <row r="161" spans="3:4" x14ac:dyDescent="0.45">
      <c r="C161">
        <f t="shared" si="5"/>
        <v>1.4700000000000011</v>
      </c>
      <c r="D161" s="7">
        <f t="shared" si="4"/>
        <v>0.34013605442176847</v>
      </c>
    </row>
    <row r="162" spans="3:4" x14ac:dyDescent="0.45">
      <c r="C162">
        <f t="shared" si="5"/>
        <v>1.4800000000000011</v>
      </c>
      <c r="D162" s="7">
        <f t="shared" si="4"/>
        <v>0.33783783783783761</v>
      </c>
    </row>
    <row r="163" spans="3:4" x14ac:dyDescent="0.45">
      <c r="C163">
        <f t="shared" si="5"/>
        <v>1.4900000000000011</v>
      </c>
      <c r="D163" s="7">
        <f t="shared" si="4"/>
        <v>0.33557046979865746</v>
      </c>
    </row>
    <row r="164" spans="3:4" x14ac:dyDescent="0.45">
      <c r="C164">
        <f t="shared" si="5"/>
        <v>1.5000000000000011</v>
      </c>
      <c r="D164" s="7">
        <f t="shared" si="4"/>
        <v>0.33333333333333309</v>
      </c>
    </row>
    <row r="165" spans="3:4" x14ac:dyDescent="0.45">
      <c r="C165">
        <f t="shared" si="5"/>
        <v>1.5100000000000011</v>
      </c>
      <c r="D165" s="7">
        <f t="shared" si="4"/>
        <v>0.33112582781456928</v>
      </c>
    </row>
    <row r="166" spans="3:4" x14ac:dyDescent="0.45">
      <c r="C166">
        <f t="shared" si="5"/>
        <v>1.5200000000000011</v>
      </c>
      <c r="D166" s="7">
        <f t="shared" si="4"/>
        <v>0.32894736842105238</v>
      </c>
    </row>
    <row r="167" spans="3:4" x14ac:dyDescent="0.45">
      <c r="C167">
        <f t="shared" si="5"/>
        <v>1.5300000000000011</v>
      </c>
      <c r="D167" s="7">
        <f t="shared" si="4"/>
        <v>0.32679738562091482</v>
      </c>
    </row>
    <row r="168" spans="3:4" x14ac:dyDescent="0.45">
      <c r="C168">
        <f t="shared" si="5"/>
        <v>1.5400000000000011</v>
      </c>
      <c r="D168" s="7">
        <f t="shared" si="4"/>
        <v>0.32467532467532445</v>
      </c>
    </row>
    <row r="169" spans="3:4" x14ac:dyDescent="0.45">
      <c r="C169">
        <f t="shared" si="5"/>
        <v>1.5500000000000012</v>
      </c>
      <c r="D169" s="7">
        <f t="shared" si="4"/>
        <v>0.32258064516129009</v>
      </c>
    </row>
    <row r="170" spans="3:4" x14ac:dyDescent="0.45">
      <c r="C170">
        <f t="shared" si="5"/>
        <v>1.5600000000000012</v>
      </c>
      <c r="D170" s="7">
        <f t="shared" si="4"/>
        <v>0.32051282051282026</v>
      </c>
    </row>
    <row r="171" spans="3:4" x14ac:dyDescent="0.45">
      <c r="C171">
        <f t="shared" si="5"/>
        <v>1.5700000000000012</v>
      </c>
      <c r="D171" s="7">
        <f t="shared" si="4"/>
        <v>0.3184713375796176</v>
      </c>
    </row>
    <row r="172" spans="3:4" x14ac:dyDescent="0.45">
      <c r="C172">
        <f t="shared" si="5"/>
        <v>1.5800000000000012</v>
      </c>
      <c r="D172" s="7">
        <f t="shared" si="4"/>
        <v>0.31645569620253139</v>
      </c>
    </row>
    <row r="173" spans="3:4" x14ac:dyDescent="0.45">
      <c r="C173">
        <f t="shared" si="5"/>
        <v>1.5900000000000012</v>
      </c>
      <c r="D173" s="7">
        <f t="shared" si="4"/>
        <v>0.31446540880503121</v>
      </c>
    </row>
    <row r="174" spans="3:4" x14ac:dyDescent="0.45">
      <c r="C174">
        <f t="shared" si="5"/>
        <v>1.6000000000000012</v>
      </c>
      <c r="D174" s="7">
        <f t="shared" si="4"/>
        <v>0.31249999999999978</v>
      </c>
    </row>
    <row r="175" spans="3:4" x14ac:dyDescent="0.45">
      <c r="C175">
        <f t="shared" si="5"/>
        <v>1.6100000000000012</v>
      </c>
      <c r="D175" s="7">
        <f t="shared" si="4"/>
        <v>0.31055900621117988</v>
      </c>
    </row>
    <row r="176" spans="3:4" x14ac:dyDescent="0.45">
      <c r="C176">
        <f t="shared" si="5"/>
        <v>1.6200000000000012</v>
      </c>
      <c r="D176" s="7">
        <f t="shared" si="4"/>
        <v>0.30864197530864174</v>
      </c>
    </row>
    <row r="177" spans="3:4" x14ac:dyDescent="0.45">
      <c r="C177">
        <f t="shared" si="5"/>
        <v>1.6300000000000012</v>
      </c>
      <c r="D177" s="7">
        <f t="shared" si="4"/>
        <v>0.3067484662576685</v>
      </c>
    </row>
    <row r="178" spans="3:4" x14ac:dyDescent="0.45">
      <c r="C178">
        <f t="shared" si="5"/>
        <v>1.6400000000000012</v>
      </c>
      <c r="D178" s="7">
        <f t="shared" si="4"/>
        <v>0.30487804878048758</v>
      </c>
    </row>
    <row r="179" spans="3:4" x14ac:dyDescent="0.45">
      <c r="C179">
        <f t="shared" si="5"/>
        <v>1.6500000000000012</v>
      </c>
      <c r="D179" s="7">
        <f t="shared" si="4"/>
        <v>0.30303030303030282</v>
      </c>
    </row>
    <row r="180" spans="3:4" x14ac:dyDescent="0.45">
      <c r="C180">
        <f t="shared" si="5"/>
        <v>1.6600000000000013</v>
      </c>
      <c r="D180" s="7">
        <f t="shared" si="4"/>
        <v>0.30120481927710818</v>
      </c>
    </row>
    <row r="181" spans="3:4" x14ac:dyDescent="0.45">
      <c r="C181">
        <f t="shared" si="5"/>
        <v>1.6700000000000013</v>
      </c>
      <c r="D181" s="7">
        <f t="shared" si="4"/>
        <v>0.29940119760479017</v>
      </c>
    </row>
    <row r="182" spans="3:4" x14ac:dyDescent="0.45">
      <c r="C182">
        <f t="shared" si="5"/>
        <v>1.6800000000000013</v>
      </c>
      <c r="D182" s="7">
        <f t="shared" si="4"/>
        <v>0.29761904761904739</v>
      </c>
    </row>
    <row r="183" spans="3:4" x14ac:dyDescent="0.45">
      <c r="C183">
        <f t="shared" si="5"/>
        <v>1.6900000000000013</v>
      </c>
      <c r="D183" s="7">
        <f t="shared" si="4"/>
        <v>0.29585798816568026</v>
      </c>
    </row>
    <row r="184" spans="3:4" x14ac:dyDescent="0.45">
      <c r="C184">
        <f t="shared" si="5"/>
        <v>1.7000000000000013</v>
      </c>
      <c r="D184" s="7">
        <f t="shared" si="4"/>
        <v>0.29411764705882332</v>
      </c>
    </row>
    <row r="185" spans="3:4" x14ac:dyDescent="0.45">
      <c r="C185">
        <f t="shared" si="5"/>
        <v>1.7100000000000013</v>
      </c>
      <c r="D185" s="7">
        <f t="shared" si="4"/>
        <v>0.29239766081871321</v>
      </c>
    </row>
    <row r="186" spans="3:4" x14ac:dyDescent="0.45">
      <c r="C186">
        <f t="shared" si="5"/>
        <v>1.7200000000000013</v>
      </c>
      <c r="D186" s="7">
        <f t="shared" si="4"/>
        <v>0.29069767441860445</v>
      </c>
    </row>
    <row r="187" spans="3:4" x14ac:dyDescent="0.45">
      <c r="C187">
        <f t="shared" si="5"/>
        <v>1.7300000000000013</v>
      </c>
      <c r="D187" s="7">
        <f t="shared" si="4"/>
        <v>0.28901734104046223</v>
      </c>
    </row>
    <row r="188" spans="3:4" x14ac:dyDescent="0.45">
      <c r="C188">
        <f t="shared" si="5"/>
        <v>1.7400000000000013</v>
      </c>
      <c r="D188" s="7">
        <f t="shared" si="4"/>
        <v>0.28735632183908022</v>
      </c>
    </row>
    <row r="189" spans="3:4" x14ac:dyDescent="0.45">
      <c r="C189">
        <f t="shared" si="5"/>
        <v>1.7500000000000013</v>
      </c>
      <c r="D189" s="7">
        <f t="shared" si="4"/>
        <v>0.28571428571428548</v>
      </c>
    </row>
    <row r="190" spans="3:4" x14ac:dyDescent="0.45">
      <c r="C190">
        <f t="shared" si="5"/>
        <v>1.7600000000000013</v>
      </c>
      <c r="D190" s="7">
        <f t="shared" si="4"/>
        <v>0.28409090909090889</v>
      </c>
    </row>
    <row r="191" spans="3:4" x14ac:dyDescent="0.45">
      <c r="C191">
        <f t="shared" si="5"/>
        <v>1.7700000000000014</v>
      </c>
      <c r="D191" s="7">
        <f t="shared" si="4"/>
        <v>0.28248587570621447</v>
      </c>
    </row>
    <row r="192" spans="3:4" x14ac:dyDescent="0.45">
      <c r="C192">
        <f t="shared" si="5"/>
        <v>1.7800000000000014</v>
      </c>
      <c r="D192" s="7">
        <f t="shared" si="4"/>
        <v>0.28089887640449418</v>
      </c>
    </row>
    <row r="193" spans="3:4" x14ac:dyDescent="0.45">
      <c r="C193">
        <f t="shared" si="5"/>
        <v>1.7900000000000014</v>
      </c>
      <c r="D193" s="7">
        <f t="shared" si="4"/>
        <v>0.27932960893854725</v>
      </c>
    </row>
    <row r="194" spans="3:4" x14ac:dyDescent="0.45">
      <c r="C194">
        <f t="shared" si="5"/>
        <v>1.8000000000000014</v>
      </c>
      <c r="D194" s="7">
        <f t="shared" si="4"/>
        <v>0.27777777777777757</v>
      </c>
    </row>
    <row r="195" spans="3:4" x14ac:dyDescent="0.45">
      <c r="C195">
        <f t="shared" si="5"/>
        <v>1.8100000000000014</v>
      </c>
      <c r="D195" s="7">
        <f t="shared" si="4"/>
        <v>0.27624309392265173</v>
      </c>
    </row>
    <row r="196" spans="3:4" x14ac:dyDescent="0.45">
      <c r="C196">
        <f t="shared" si="5"/>
        <v>1.8200000000000014</v>
      </c>
      <c r="D196" s="7">
        <f t="shared" si="4"/>
        <v>0.27472527472527453</v>
      </c>
    </row>
    <row r="197" spans="3:4" x14ac:dyDescent="0.45">
      <c r="C197">
        <f t="shared" si="5"/>
        <v>1.8300000000000014</v>
      </c>
      <c r="D197" s="7">
        <f t="shared" si="4"/>
        <v>0.2732240437158468</v>
      </c>
    </row>
    <row r="198" spans="3:4" x14ac:dyDescent="0.45">
      <c r="C198">
        <f t="shared" si="5"/>
        <v>1.8400000000000014</v>
      </c>
      <c r="D198" s="7">
        <f t="shared" si="4"/>
        <v>0.27173913043478243</v>
      </c>
    </row>
    <row r="199" spans="3:4" x14ac:dyDescent="0.45">
      <c r="C199">
        <f t="shared" si="5"/>
        <v>1.8500000000000014</v>
      </c>
      <c r="D199" s="7">
        <f t="shared" si="4"/>
        <v>0.27027027027027006</v>
      </c>
    </row>
    <row r="200" spans="3:4" x14ac:dyDescent="0.45">
      <c r="C200">
        <f t="shared" si="5"/>
        <v>1.8600000000000014</v>
      </c>
      <c r="D200" s="7">
        <f t="shared" si="4"/>
        <v>0.26881720430107509</v>
      </c>
    </row>
    <row r="201" spans="3:4" x14ac:dyDescent="0.45">
      <c r="C201">
        <f t="shared" si="5"/>
        <v>1.8700000000000014</v>
      </c>
      <c r="D201" s="7">
        <f t="shared" si="4"/>
        <v>0.26737967914438482</v>
      </c>
    </row>
    <row r="202" spans="3:4" x14ac:dyDescent="0.45">
      <c r="C202">
        <f t="shared" si="5"/>
        <v>1.8800000000000014</v>
      </c>
      <c r="D202" s="7">
        <f t="shared" si="4"/>
        <v>0.26595744680851041</v>
      </c>
    </row>
    <row r="203" spans="3:4" x14ac:dyDescent="0.45">
      <c r="C203">
        <f t="shared" si="5"/>
        <v>1.8900000000000015</v>
      </c>
      <c r="D203" s="7">
        <f t="shared" si="4"/>
        <v>0.26455026455026437</v>
      </c>
    </row>
    <row r="204" spans="3:4" x14ac:dyDescent="0.45">
      <c r="C204">
        <f t="shared" si="5"/>
        <v>1.9000000000000015</v>
      </c>
      <c r="D204" s="7">
        <f t="shared" si="4"/>
        <v>0.26315789473684192</v>
      </c>
    </row>
    <row r="205" spans="3:4" x14ac:dyDescent="0.45">
      <c r="C205">
        <f t="shared" si="5"/>
        <v>1.9100000000000015</v>
      </c>
      <c r="D205" s="7">
        <f t="shared" si="4"/>
        <v>0.26178010471204166</v>
      </c>
    </row>
    <row r="206" spans="3:4" x14ac:dyDescent="0.45">
      <c r="C206">
        <f t="shared" si="5"/>
        <v>1.9200000000000015</v>
      </c>
      <c r="D206" s="7">
        <f t="shared" ref="D206:D269" si="6">IF(C206&lt;TB1_,S1_*(2/3+C206/TB1_*(heta*2.5/q-2/3)),IF(C206&lt;TC1_,S1_*2.5/q,IF(C206&lt;TD1_,S1_*heta*2.5/q*TC1_/C206,S*heta*2.5/q*TC1_*TD1_/(C206^2)))     )</f>
        <v>0.26041666666666646</v>
      </c>
    </row>
    <row r="207" spans="3:4" x14ac:dyDescent="0.45">
      <c r="C207">
        <f t="shared" si="5"/>
        <v>1.9300000000000015</v>
      </c>
      <c r="D207" s="7">
        <f t="shared" si="6"/>
        <v>0.25906735751295318</v>
      </c>
    </row>
    <row r="208" spans="3:4" x14ac:dyDescent="0.45">
      <c r="C208">
        <f t="shared" si="5"/>
        <v>1.9400000000000015</v>
      </c>
      <c r="D208" s="7">
        <f t="shared" si="6"/>
        <v>0.2577319587628864</v>
      </c>
    </row>
    <row r="209" spans="2:4" x14ac:dyDescent="0.45">
      <c r="C209">
        <f t="shared" ref="C209:C272" si="7">C208+0.01</f>
        <v>1.9500000000000015</v>
      </c>
      <c r="D209" s="7">
        <f t="shared" si="6"/>
        <v>0.25641025641025622</v>
      </c>
    </row>
    <row r="210" spans="2:4" x14ac:dyDescent="0.45">
      <c r="C210">
        <f t="shared" si="7"/>
        <v>1.9600000000000015</v>
      </c>
      <c r="D210" s="7">
        <f t="shared" si="6"/>
        <v>0.25510204081632631</v>
      </c>
    </row>
    <row r="211" spans="2:4" x14ac:dyDescent="0.45">
      <c r="C211">
        <f t="shared" si="7"/>
        <v>1.9700000000000015</v>
      </c>
      <c r="D211" s="7">
        <f t="shared" si="6"/>
        <v>0.25380710659898459</v>
      </c>
    </row>
    <row r="212" spans="2:4" x14ac:dyDescent="0.45">
      <c r="C212">
        <f t="shared" si="7"/>
        <v>1.9800000000000015</v>
      </c>
      <c r="D212" s="7">
        <f t="shared" si="6"/>
        <v>0.25252525252525232</v>
      </c>
    </row>
    <row r="213" spans="2:4" x14ac:dyDescent="0.45">
      <c r="C213">
        <f t="shared" si="7"/>
        <v>1.9900000000000015</v>
      </c>
      <c r="D213" s="7">
        <f t="shared" si="6"/>
        <v>0.25125628140703499</v>
      </c>
    </row>
    <row r="214" spans="2:4" x14ac:dyDescent="0.45">
      <c r="B214" t="s">
        <v>6</v>
      </c>
      <c r="C214">
        <f t="shared" si="7"/>
        <v>2.0000000000000013</v>
      </c>
      <c r="D214" s="7">
        <f t="shared" si="6"/>
        <v>0.23958333333333304</v>
      </c>
    </row>
    <row r="215" spans="2:4" x14ac:dyDescent="0.45">
      <c r="C215">
        <f t="shared" si="7"/>
        <v>2.0100000000000011</v>
      </c>
      <c r="D215" s="7">
        <f t="shared" si="6"/>
        <v>0.23720534970256488</v>
      </c>
    </row>
    <row r="216" spans="2:4" x14ac:dyDescent="0.45">
      <c r="C216">
        <f t="shared" si="7"/>
        <v>2.0200000000000009</v>
      </c>
      <c r="D216" s="7">
        <f t="shared" si="6"/>
        <v>0.23486259517040795</v>
      </c>
    </row>
    <row r="217" spans="2:4" x14ac:dyDescent="0.45">
      <c r="C217">
        <f t="shared" si="7"/>
        <v>2.0300000000000007</v>
      </c>
      <c r="D217" s="7">
        <f t="shared" si="6"/>
        <v>0.23255437728004388</v>
      </c>
    </row>
    <row r="218" spans="2:4" x14ac:dyDescent="0.45">
      <c r="C218">
        <f t="shared" si="7"/>
        <v>2.0400000000000005</v>
      </c>
      <c r="D218" s="7">
        <f t="shared" si="6"/>
        <v>0.2302800205049339</v>
      </c>
    </row>
    <row r="219" spans="2:4" x14ac:dyDescent="0.45">
      <c r="C219">
        <f t="shared" si="7"/>
        <v>2.0500000000000003</v>
      </c>
      <c r="D219" s="7">
        <f t="shared" si="6"/>
        <v>0.22803886575451113</v>
      </c>
    </row>
    <row r="220" spans="2:4" x14ac:dyDescent="0.45">
      <c r="C220">
        <f t="shared" si="7"/>
        <v>2.06</v>
      </c>
      <c r="D220" s="7">
        <f t="shared" si="6"/>
        <v>0.22583026989662866</v>
      </c>
    </row>
    <row r="221" spans="2:4" x14ac:dyDescent="0.45">
      <c r="C221">
        <f t="shared" si="7"/>
        <v>2.0699999999999998</v>
      </c>
      <c r="D221" s="7">
        <f t="shared" si="6"/>
        <v>0.22365360529611741</v>
      </c>
    </row>
    <row r="222" spans="2:4" x14ac:dyDescent="0.45">
      <c r="C222">
        <f t="shared" si="7"/>
        <v>2.0799999999999996</v>
      </c>
      <c r="D222" s="7">
        <f t="shared" si="6"/>
        <v>0.22150825936883636</v>
      </c>
    </row>
    <row r="223" spans="2:4" x14ac:dyDescent="0.45">
      <c r="C223">
        <f t="shared" si="7"/>
        <v>2.0899999999999994</v>
      </c>
      <c r="D223" s="7">
        <f t="shared" si="6"/>
        <v>0.21939363415062246</v>
      </c>
    </row>
    <row r="224" spans="2:4" x14ac:dyDescent="0.45">
      <c r="C224">
        <f t="shared" si="7"/>
        <v>2.0999999999999992</v>
      </c>
      <c r="D224" s="7">
        <f t="shared" si="6"/>
        <v>0.21730914588057462</v>
      </c>
    </row>
    <row r="225" spans="3:4" x14ac:dyDescent="0.45">
      <c r="C225">
        <f t="shared" si="7"/>
        <v>2.109999999999999</v>
      </c>
      <c r="D225" s="7">
        <f t="shared" si="6"/>
        <v>0.21525422459812996</v>
      </c>
    </row>
    <row r="226" spans="3:4" x14ac:dyDescent="0.45">
      <c r="C226">
        <f t="shared" si="7"/>
        <v>2.1199999999999988</v>
      </c>
      <c r="D226" s="7">
        <f t="shared" si="6"/>
        <v>0.21322831375341192</v>
      </c>
    </row>
    <row r="227" spans="3:4" x14ac:dyDescent="0.45">
      <c r="C227">
        <f t="shared" si="7"/>
        <v>2.1299999999999986</v>
      </c>
      <c r="D227" s="7">
        <f t="shared" si="6"/>
        <v>0.21123086983035436</v>
      </c>
    </row>
    <row r="228" spans="3:4" x14ac:dyDescent="0.45">
      <c r="C228">
        <f t="shared" si="7"/>
        <v>2.1399999999999983</v>
      </c>
      <c r="D228" s="7">
        <f t="shared" si="6"/>
        <v>0.20926136198212394</v>
      </c>
    </row>
    <row r="229" spans="3:4" x14ac:dyDescent="0.45">
      <c r="C229">
        <f t="shared" si="7"/>
        <v>2.1499999999999981</v>
      </c>
      <c r="D229" s="7">
        <f t="shared" si="6"/>
        <v>0.2073192716783851</v>
      </c>
    </row>
    <row r="230" spans="3:4" x14ac:dyDescent="0.45">
      <c r="C230">
        <f t="shared" si="7"/>
        <v>2.1599999999999979</v>
      </c>
      <c r="D230" s="7">
        <f t="shared" si="6"/>
        <v>0.20540409236396934</v>
      </c>
    </row>
    <row r="231" spans="3:4" x14ac:dyDescent="0.45">
      <c r="C231">
        <f t="shared" si="7"/>
        <v>2.1699999999999977</v>
      </c>
      <c r="D231" s="7">
        <f t="shared" si="6"/>
        <v>0.2035153291285301</v>
      </c>
    </row>
    <row r="232" spans="3:4" x14ac:dyDescent="0.45">
      <c r="C232">
        <f t="shared" si="7"/>
        <v>2.1799999999999975</v>
      </c>
      <c r="D232" s="7">
        <f t="shared" si="6"/>
        <v>0.20165249838678048</v>
      </c>
    </row>
    <row r="233" spans="3:4" x14ac:dyDescent="0.45">
      <c r="C233">
        <f t="shared" si="7"/>
        <v>2.1899999999999973</v>
      </c>
      <c r="D233" s="7">
        <f t="shared" si="6"/>
        <v>0.19981512756892802</v>
      </c>
    </row>
    <row r="234" spans="3:4" x14ac:dyDescent="0.45">
      <c r="C234">
        <f t="shared" si="7"/>
        <v>2.1999999999999971</v>
      </c>
      <c r="D234" s="7">
        <f t="shared" si="6"/>
        <v>0.19800275482093715</v>
      </c>
    </row>
    <row r="235" spans="3:4" x14ac:dyDescent="0.45">
      <c r="C235">
        <f t="shared" si="7"/>
        <v>2.2099999999999969</v>
      </c>
      <c r="D235" s="7">
        <f t="shared" si="6"/>
        <v>0.19621492871426385</v>
      </c>
    </row>
    <row r="236" spans="3:4" x14ac:dyDescent="0.45">
      <c r="C236">
        <f t="shared" si="7"/>
        <v>2.2199999999999966</v>
      </c>
      <c r="D236" s="7">
        <f t="shared" si="6"/>
        <v>0.19445120796472209</v>
      </c>
    </row>
    <row r="237" spans="3:4" x14ac:dyDescent="0.45">
      <c r="C237">
        <f t="shared" si="7"/>
        <v>2.2299999999999964</v>
      </c>
      <c r="D237" s="7">
        <f t="shared" si="6"/>
        <v>0.19271116116015533</v>
      </c>
    </row>
    <row r="238" spans="3:4" x14ac:dyDescent="0.45">
      <c r="C238">
        <f t="shared" si="7"/>
        <v>2.2399999999999962</v>
      </c>
      <c r="D238" s="7">
        <f t="shared" si="6"/>
        <v>0.19099436649659929</v>
      </c>
    </row>
    <row r="239" spans="3:4" x14ac:dyDescent="0.45">
      <c r="C239">
        <f t="shared" si="7"/>
        <v>2.249999999999996</v>
      </c>
      <c r="D239" s="7">
        <f t="shared" si="6"/>
        <v>0.18930041152263441</v>
      </c>
    </row>
    <row r="240" spans="3:4" x14ac:dyDescent="0.45">
      <c r="C240">
        <f t="shared" si="7"/>
        <v>2.2599999999999958</v>
      </c>
      <c r="D240" s="7">
        <f t="shared" si="6"/>
        <v>0.18762889289163931</v>
      </c>
    </row>
    <row r="241" spans="3:4" x14ac:dyDescent="0.45">
      <c r="C241">
        <f t="shared" si="7"/>
        <v>2.2699999999999956</v>
      </c>
      <c r="D241" s="7">
        <f t="shared" si="6"/>
        <v>0.18597941612166682</v>
      </c>
    </row>
    <row r="242" spans="3:4" x14ac:dyDescent="0.45">
      <c r="C242">
        <f t="shared" si="7"/>
        <v>2.2799999999999954</v>
      </c>
      <c r="D242" s="7">
        <f t="shared" si="6"/>
        <v>0.18435159536267645</v>
      </c>
    </row>
    <row r="243" spans="3:4" x14ac:dyDescent="0.45">
      <c r="C243">
        <f t="shared" si="7"/>
        <v>2.2899999999999952</v>
      </c>
      <c r="D243" s="7">
        <f t="shared" si="6"/>
        <v>0.18274505317086581</v>
      </c>
    </row>
    <row r="244" spans="3:4" x14ac:dyDescent="0.45">
      <c r="C244">
        <f t="shared" si="7"/>
        <v>2.2999999999999949</v>
      </c>
      <c r="D244" s="7">
        <f t="shared" si="6"/>
        <v>0.18115942028985588</v>
      </c>
    </row>
    <row r="245" spans="3:4" x14ac:dyDescent="0.45">
      <c r="C245">
        <f t="shared" si="7"/>
        <v>2.3099999999999947</v>
      </c>
      <c r="D245" s="7">
        <f t="shared" si="6"/>
        <v>0.17959433543849213</v>
      </c>
    </row>
    <row r="246" spans="3:4" x14ac:dyDescent="0.45">
      <c r="C246">
        <f t="shared" si="7"/>
        <v>2.3199999999999945</v>
      </c>
      <c r="D246" s="7">
        <f t="shared" si="6"/>
        <v>0.17804944510503454</v>
      </c>
    </row>
    <row r="247" spans="3:4" x14ac:dyDescent="0.45">
      <c r="C247">
        <f t="shared" si="7"/>
        <v>2.3299999999999943</v>
      </c>
      <c r="D247" s="7">
        <f t="shared" si="6"/>
        <v>0.17652440334751754</v>
      </c>
    </row>
    <row r="248" spans="3:4" x14ac:dyDescent="0.45">
      <c r="C248">
        <f t="shared" si="7"/>
        <v>2.3399999999999941</v>
      </c>
      <c r="D248" s="7">
        <f t="shared" si="6"/>
        <v>0.17501887160006907</v>
      </c>
    </row>
    <row r="249" spans="3:4" x14ac:dyDescent="0.45">
      <c r="C249">
        <f t="shared" si="7"/>
        <v>2.3499999999999939</v>
      </c>
      <c r="D249" s="7">
        <f t="shared" si="6"/>
        <v>0.17353251848498658</v>
      </c>
    </row>
    <row r="250" spans="3:4" x14ac:dyDescent="0.45">
      <c r="C250">
        <f t="shared" si="7"/>
        <v>2.3599999999999937</v>
      </c>
      <c r="D250" s="7">
        <f t="shared" si="6"/>
        <v>0.17206501963037535</v>
      </c>
    </row>
    <row r="251" spans="3:4" x14ac:dyDescent="0.45">
      <c r="C251">
        <f t="shared" si="7"/>
        <v>2.3699999999999934</v>
      </c>
      <c r="D251" s="7">
        <f t="shared" si="6"/>
        <v>0.17061605749316147</v>
      </c>
    </row>
    <row r="252" spans="3:4" x14ac:dyDescent="0.45">
      <c r="C252">
        <f t="shared" si="7"/>
        <v>2.3799999999999932</v>
      </c>
      <c r="D252" s="7">
        <f t="shared" si="6"/>
        <v>0.16918532118729943</v>
      </c>
    </row>
    <row r="253" spans="3:4" x14ac:dyDescent="0.45">
      <c r="C253">
        <f t="shared" si="7"/>
        <v>2.389999999999993</v>
      </c>
      <c r="D253" s="7">
        <f t="shared" si="6"/>
        <v>0.16777250631700058</v>
      </c>
    </row>
    <row r="254" spans="3:4" x14ac:dyDescent="0.45">
      <c r="C254">
        <f t="shared" si="7"/>
        <v>2.3999999999999928</v>
      </c>
      <c r="D254" s="7">
        <f t="shared" si="6"/>
        <v>0.16637731481481582</v>
      </c>
    </row>
    <row r="255" spans="3:4" x14ac:dyDescent="0.45">
      <c r="C255">
        <f t="shared" si="7"/>
        <v>2.4099999999999926</v>
      </c>
      <c r="D255" s="7">
        <f t="shared" si="6"/>
        <v>0.1649994547844113</v>
      </c>
    </row>
    <row r="256" spans="3:4" x14ac:dyDescent="0.45">
      <c r="C256">
        <f t="shared" si="7"/>
        <v>2.4199999999999924</v>
      </c>
      <c r="D256" s="7">
        <f t="shared" si="6"/>
        <v>0.16363864034788256</v>
      </c>
    </row>
    <row r="257" spans="3:4" x14ac:dyDescent="0.45">
      <c r="C257">
        <f t="shared" si="7"/>
        <v>2.4299999999999922</v>
      </c>
      <c r="D257" s="7">
        <f t="shared" si="6"/>
        <v>0.16229459149745795</v>
      </c>
    </row>
    <row r="258" spans="3:4" x14ac:dyDescent="0.45">
      <c r="C258">
        <f t="shared" si="7"/>
        <v>2.439999999999992</v>
      </c>
      <c r="D258" s="7">
        <f t="shared" si="6"/>
        <v>0.16096703395144782</v>
      </c>
    </row>
    <row r="259" spans="3:4" x14ac:dyDescent="0.45">
      <c r="C259">
        <f t="shared" si="7"/>
        <v>2.4499999999999917</v>
      </c>
      <c r="D259" s="7">
        <f t="shared" si="6"/>
        <v>0.15965569901430068</v>
      </c>
    </row>
    <row r="260" spans="3:4" x14ac:dyDescent="0.45">
      <c r="C260">
        <f t="shared" si="7"/>
        <v>2.4599999999999915</v>
      </c>
      <c r="D260" s="7">
        <f t="shared" si="6"/>
        <v>0.15836032344063389</v>
      </c>
    </row>
    <row r="261" spans="3:4" x14ac:dyDescent="0.45">
      <c r="C261">
        <f t="shared" si="7"/>
        <v>2.4699999999999913</v>
      </c>
      <c r="D261" s="7">
        <f t="shared" si="6"/>
        <v>0.15708064930310942</v>
      </c>
    </row>
    <row r="262" spans="3:4" x14ac:dyDescent="0.45">
      <c r="C262">
        <f t="shared" si="7"/>
        <v>2.4799999999999911</v>
      </c>
      <c r="D262" s="7">
        <f t="shared" si="6"/>
        <v>0.15581642386403163</v>
      </c>
    </row>
    <row r="263" spans="3:4" x14ac:dyDescent="0.45">
      <c r="C263">
        <f t="shared" si="7"/>
        <v>2.4899999999999909</v>
      </c>
      <c r="D263" s="7">
        <f t="shared" si="6"/>
        <v>0.15456739945054762</v>
      </c>
    </row>
    <row r="264" spans="3:4" x14ac:dyDescent="0.45">
      <c r="C264">
        <f t="shared" si="7"/>
        <v>2.4999999999999907</v>
      </c>
      <c r="D264" s="7">
        <f t="shared" si="6"/>
        <v>0.15333333333333446</v>
      </c>
    </row>
    <row r="265" spans="3:4" x14ac:dyDescent="0.45">
      <c r="C265">
        <f t="shared" si="7"/>
        <v>2.5099999999999905</v>
      </c>
      <c r="D265" s="7">
        <f t="shared" si="6"/>
        <v>0.15211398760866346</v>
      </c>
    </row>
    <row r="266" spans="3:4" x14ac:dyDescent="0.45">
      <c r="C266">
        <f t="shared" si="7"/>
        <v>2.5199999999999902</v>
      </c>
      <c r="D266" s="7">
        <f t="shared" si="6"/>
        <v>0.15090912908373344</v>
      </c>
    </row>
    <row r="267" spans="3:4" x14ac:dyDescent="0.45">
      <c r="C267">
        <f t="shared" si="7"/>
        <v>2.52999999999999</v>
      </c>
      <c r="D267" s="7">
        <f t="shared" si="6"/>
        <v>0.14971852916517067</v>
      </c>
    </row>
    <row r="268" spans="3:4" x14ac:dyDescent="0.45">
      <c r="C268">
        <f t="shared" si="7"/>
        <v>2.5399999999999898</v>
      </c>
      <c r="D268" s="7">
        <f t="shared" si="6"/>
        <v>0.14854196375059536</v>
      </c>
    </row>
    <row r="269" spans="3:4" x14ac:dyDescent="0.45">
      <c r="C269">
        <f t="shared" si="7"/>
        <v>2.5499999999999896</v>
      </c>
      <c r="D269" s="7">
        <f t="shared" si="6"/>
        <v>0.14737921312315896</v>
      </c>
    </row>
    <row r="270" spans="3:4" x14ac:dyDescent="0.45">
      <c r="C270">
        <f t="shared" si="7"/>
        <v>2.5599999999999894</v>
      </c>
      <c r="D270" s="7">
        <f t="shared" ref="D270:D333" si="8">IF(C270&lt;TB1_,S1_*(2/3+C270/TB1_*(heta*2.5/q-2/3)),IF(C270&lt;TC1_,S1_*2.5/q,IF(C270&lt;TD1_,S1_*heta*2.5/q*TC1_/C270,S*heta*2.5/q*TC1_*TD1_/(C270^2)))     )</f>
        <v>0.14623006184895954</v>
      </c>
    </row>
    <row r="271" spans="3:4" x14ac:dyDescent="0.45">
      <c r="C271">
        <f t="shared" si="7"/>
        <v>2.5699999999999892</v>
      </c>
      <c r="D271" s="7">
        <f t="shared" si="8"/>
        <v>0.14509429867724588</v>
      </c>
    </row>
    <row r="272" spans="3:4" x14ac:dyDescent="0.45">
      <c r="C272">
        <f t="shared" si="7"/>
        <v>2.579999999999989</v>
      </c>
      <c r="D272" s="7">
        <f t="shared" si="8"/>
        <v>0.14397171644332396</v>
      </c>
    </row>
    <row r="273" spans="3:4" x14ac:dyDescent="0.45">
      <c r="C273">
        <f t="shared" ref="C273:C336" si="9">C272+0.01</f>
        <v>2.5899999999999888</v>
      </c>
      <c r="D273" s="7">
        <f t="shared" si="8"/>
        <v>0.14286211197408233</v>
      </c>
    </row>
    <row r="274" spans="3:4" x14ac:dyDescent="0.45">
      <c r="C274">
        <f t="shared" si="9"/>
        <v>2.5999999999999885</v>
      </c>
      <c r="D274" s="7">
        <f t="shared" si="8"/>
        <v>0.14176528599605648</v>
      </c>
    </row>
    <row r="275" spans="3:4" x14ac:dyDescent="0.45">
      <c r="C275">
        <f t="shared" si="9"/>
        <v>2.6099999999999883</v>
      </c>
      <c r="D275" s="7">
        <f t="shared" si="8"/>
        <v>0.1406810430459538</v>
      </c>
    </row>
    <row r="276" spans="3:4" x14ac:dyDescent="0.45">
      <c r="C276">
        <f t="shared" si="9"/>
        <v>2.6199999999999881</v>
      </c>
      <c r="D276" s="7">
        <f t="shared" si="8"/>
        <v>0.13960919138356478</v>
      </c>
    </row>
    <row r="277" spans="3:4" x14ac:dyDescent="0.45">
      <c r="C277">
        <f t="shared" si="9"/>
        <v>2.6299999999999879</v>
      </c>
      <c r="D277" s="7">
        <f t="shared" si="8"/>
        <v>0.13854954290698757</v>
      </c>
    </row>
    <row r="278" spans="3:4" x14ac:dyDescent="0.45">
      <c r="C278">
        <f t="shared" si="9"/>
        <v>2.6399999999999877</v>
      </c>
      <c r="D278" s="7">
        <f t="shared" si="8"/>
        <v>0.13750191307009618</v>
      </c>
    </row>
    <row r="279" spans="3:4" x14ac:dyDescent="0.45">
      <c r="C279">
        <f t="shared" si="9"/>
        <v>2.6499999999999875</v>
      </c>
      <c r="D279" s="7">
        <f t="shared" si="8"/>
        <v>0.13646612080218476</v>
      </c>
    </row>
    <row r="280" spans="3:4" x14ac:dyDescent="0.45">
      <c r="C280">
        <f t="shared" si="9"/>
        <v>2.6599999999999873</v>
      </c>
      <c r="D280" s="7">
        <f t="shared" si="8"/>
        <v>0.13544198842972222</v>
      </c>
    </row>
    <row r="281" spans="3:4" x14ac:dyDescent="0.45">
      <c r="C281">
        <f t="shared" si="9"/>
        <v>2.6699999999999871</v>
      </c>
      <c r="D281" s="7">
        <f t="shared" si="8"/>
        <v>0.13442934160015468</v>
      </c>
    </row>
    <row r="282" spans="3:4" x14ac:dyDescent="0.45">
      <c r="C282">
        <f t="shared" si="9"/>
        <v>2.6799999999999868</v>
      </c>
      <c r="D282" s="7">
        <f t="shared" si="8"/>
        <v>0.13342800920769421</v>
      </c>
    </row>
    <row r="283" spans="3:4" x14ac:dyDescent="0.45">
      <c r="C283">
        <f t="shared" si="9"/>
        <v>2.6899999999999866</v>
      </c>
      <c r="D283" s="7">
        <f t="shared" si="8"/>
        <v>0.13243782332103521</v>
      </c>
    </row>
    <row r="284" spans="3:4" x14ac:dyDescent="0.45">
      <c r="C284">
        <f t="shared" si="9"/>
        <v>2.6999999999999864</v>
      </c>
      <c r="D284" s="7">
        <f t="shared" si="8"/>
        <v>0.13145861911294143</v>
      </c>
    </row>
    <row r="285" spans="3:4" x14ac:dyDescent="0.45">
      <c r="C285">
        <f t="shared" si="9"/>
        <v>2.7099999999999862</v>
      </c>
      <c r="D285" s="7">
        <f t="shared" si="8"/>
        <v>0.13049023479164815</v>
      </c>
    </row>
    <row r="286" spans="3:4" x14ac:dyDescent="0.45">
      <c r="C286">
        <f t="shared" si="9"/>
        <v>2.719999999999986</v>
      </c>
      <c r="D286" s="7">
        <f t="shared" si="8"/>
        <v>0.1295325115340267</v>
      </c>
    </row>
    <row r="287" spans="3:4" x14ac:dyDescent="0.45">
      <c r="C287">
        <f t="shared" si="9"/>
        <v>2.7299999999999858</v>
      </c>
      <c r="D287" s="7">
        <f t="shared" si="8"/>
        <v>0.1285852934204596</v>
      </c>
    </row>
    <row r="288" spans="3:4" x14ac:dyDescent="0.45">
      <c r="C288">
        <f t="shared" si="9"/>
        <v>2.7399999999999856</v>
      </c>
      <c r="D288" s="7">
        <f t="shared" si="8"/>
        <v>0.12764842737137613</v>
      </c>
    </row>
    <row r="289" spans="3:4" x14ac:dyDescent="0.45">
      <c r="C289">
        <f t="shared" si="9"/>
        <v>2.7499999999999853</v>
      </c>
      <c r="D289" s="7">
        <f t="shared" si="8"/>
        <v>0.12672176308540081</v>
      </c>
    </row>
    <row r="290" spans="3:4" x14ac:dyDescent="0.45">
      <c r="C290">
        <f t="shared" si="9"/>
        <v>2.7599999999999851</v>
      </c>
      <c r="D290" s="7">
        <f t="shared" si="8"/>
        <v>0.12580515297906739</v>
      </c>
    </row>
    <row r="291" spans="3:4" x14ac:dyDescent="0.45">
      <c r="C291">
        <f t="shared" si="9"/>
        <v>2.7699999999999849</v>
      </c>
      <c r="D291" s="7">
        <f t="shared" si="8"/>
        <v>0.12489845212805377</v>
      </c>
    </row>
    <row r="292" spans="3:4" x14ac:dyDescent="0.45">
      <c r="C292">
        <f t="shared" si="9"/>
        <v>2.7799999999999847</v>
      </c>
      <c r="D292" s="7">
        <f t="shared" si="8"/>
        <v>0.12400151820989389</v>
      </c>
    </row>
    <row r="293" spans="3:4" x14ac:dyDescent="0.45">
      <c r="C293">
        <f t="shared" si="9"/>
        <v>2.7899999999999845</v>
      </c>
      <c r="D293" s="7">
        <f t="shared" si="8"/>
        <v>0.12311421144812426</v>
      </c>
    </row>
    <row r="294" spans="3:4" x14ac:dyDescent="0.45">
      <c r="C294">
        <f t="shared" si="9"/>
        <v>2.7999999999999843</v>
      </c>
      <c r="D294" s="7">
        <f t="shared" si="8"/>
        <v>0.12223639455782451</v>
      </c>
    </row>
    <row r="295" spans="3:4" x14ac:dyDescent="0.45">
      <c r="C295">
        <f t="shared" si="9"/>
        <v>2.8099999999999841</v>
      </c>
      <c r="D295" s="7">
        <f t="shared" si="8"/>
        <v>0.12136793269251202</v>
      </c>
    </row>
    <row r="296" spans="3:4" x14ac:dyDescent="0.45">
      <c r="C296">
        <f t="shared" si="9"/>
        <v>2.8199999999999839</v>
      </c>
      <c r="D296" s="7">
        <f t="shared" si="8"/>
        <v>0.12050869339235254</v>
      </c>
    </row>
    <row r="297" spans="3:4" x14ac:dyDescent="0.45">
      <c r="C297">
        <f t="shared" si="9"/>
        <v>2.8299999999999836</v>
      </c>
      <c r="D297" s="7">
        <f t="shared" si="8"/>
        <v>0.11965854653364937</v>
      </c>
    </row>
    <row r="298" spans="3:4" x14ac:dyDescent="0.45">
      <c r="C298">
        <f t="shared" si="9"/>
        <v>2.8399999999999834</v>
      </c>
      <c r="D298" s="7">
        <f t="shared" si="8"/>
        <v>0.11881736427957555</v>
      </c>
    </row>
    <row r="299" spans="3:4" x14ac:dyDescent="0.45">
      <c r="C299">
        <f t="shared" si="9"/>
        <v>2.8499999999999832</v>
      </c>
      <c r="D299" s="7">
        <f t="shared" si="8"/>
        <v>0.11798502103211383</v>
      </c>
    </row>
    <row r="300" spans="3:4" x14ac:dyDescent="0.45">
      <c r="C300">
        <f t="shared" si="9"/>
        <v>2.859999999999983</v>
      </c>
      <c r="D300" s="7">
        <f t="shared" si="8"/>
        <v>0.11716139338517101</v>
      </c>
    </row>
    <row r="301" spans="3:4" x14ac:dyDescent="0.45">
      <c r="C301">
        <f t="shared" si="9"/>
        <v>2.8699999999999828</v>
      </c>
      <c r="D301" s="7">
        <f t="shared" si="8"/>
        <v>0.11634636007883366</v>
      </c>
    </row>
    <row r="302" spans="3:4" x14ac:dyDescent="0.45">
      <c r="C302">
        <f t="shared" si="9"/>
        <v>2.8799999999999826</v>
      </c>
      <c r="D302" s="7">
        <f t="shared" si="8"/>
        <v>0.1155398019547339</v>
      </c>
    </row>
    <row r="303" spans="3:4" x14ac:dyDescent="0.45">
      <c r="C303">
        <f t="shared" si="9"/>
        <v>2.8899999999999824</v>
      </c>
      <c r="D303" s="7">
        <f t="shared" si="8"/>
        <v>0.11474160191249445</v>
      </c>
    </row>
    <row r="304" spans="3:4" x14ac:dyDescent="0.45">
      <c r="C304">
        <f t="shared" si="9"/>
        <v>2.8999999999999821</v>
      </c>
      <c r="D304" s="7">
        <f t="shared" si="8"/>
        <v>0.11395164486722296</v>
      </c>
    </row>
    <row r="305" spans="3:4" x14ac:dyDescent="0.45">
      <c r="C305">
        <f t="shared" si="9"/>
        <v>2.9099999999999819</v>
      </c>
      <c r="D305" s="7">
        <f t="shared" si="8"/>
        <v>0.11316981770802721</v>
      </c>
    </row>
    <row r="306" spans="3:4" x14ac:dyDescent="0.45">
      <c r="C306">
        <f t="shared" si="9"/>
        <v>2.9199999999999817</v>
      </c>
      <c r="D306" s="7">
        <f t="shared" si="8"/>
        <v>0.11239600925752313</v>
      </c>
    </row>
    <row r="307" spans="3:4" x14ac:dyDescent="0.45">
      <c r="C307">
        <f t="shared" si="9"/>
        <v>2.9299999999999815</v>
      </c>
      <c r="D307" s="7">
        <f t="shared" si="8"/>
        <v>0.11163011023230854</v>
      </c>
    </row>
    <row r="308" spans="3:4" x14ac:dyDescent="0.45">
      <c r="C308">
        <f t="shared" si="9"/>
        <v>2.9399999999999813</v>
      </c>
      <c r="D308" s="7">
        <f t="shared" si="8"/>
        <v>0.11087201320437615</v>
      </c>
    </row>
    <row r="309" spans="3:4" x14ac:dyDescent="0.45">
      <c r="C309">
        <f t="shared" si="9"/>
        <v>2.9499999999999811</v>
      </c>
      <c r="D309" s="7">
        <f t="shared" si="8"/>
        <v>0.11012161256344104</v>
      </c>
    </row>
    <row r="310" spans="3:4" x14ac:dyDescent="0.45">
      <c r="C310">
        <f t="shared" si="9"/>
        <v>2.9599999999999809</v>
      </c>
      <c r="D310" s="7">
        <f t="shared" si="8"/>
        <v>0.10937880448015726</v>
      </c>
    </row>
    <row r="311" spans="3:4" x14ac:dyDescent="0.45">
      <c r="C311">
        <f t="shared" si="9"/>
        <v>2.9699999999999807</v>
      </c>
      <c r="D311" s="7">
        <f t="shared" si="8"/>
        <v>0.10864348687019985</v>
      </c>
    </row>
    <row r="312" spans="3:4" x14ac:dyDescent="0.45">
      <c r="C312">
        <f t="shared" si="9"/>
        <v>2.9799999999999804</v>
      </c>
      <c r="D312" s="7">
        <f t="shared" si="8"/>
        <v>0.10791555935918945</v>
      </c>
    </row>
    <row r="313" spans="3:4" x14ac:dyDescent="0.45">
      <c r="C313">
        <f t="shared" si="9"/>
        <v>2.9899999999999802</v>
      </c>
      <c r="D313" s="7">
        <f t="shared" si="8"/>
        <v>0.10719492324843637</v>
      </c>
    </row>
    <row r="314" spans="3:4" x14ac:dyDescent="0.45">
      <c r="C314">
        <f t="shared" si="9"/>
        <v>2.99999999999998</v>
      </c>
      <c r="D314" s="7">
        <f t="shared" si="8"/>
        <v>0.10648148148148291</v>
      </c>
    </row>
    <row r="315" spans="3:4" x14ac:dyDescent="0.45">
      <c r="C315">
        <f t="shared" si="9"/>
        <v>3.0099999999999798</v>
      </c>
      <c r="D315" s="7">
        <f t="shared" si="8"/>
        <v>0.10577513861142221</v>
      </c>
    </row>
    <row r="316" spans="3:4" x14ac:dyDescent="0.45">
      <c r="C316">
        <f t="shared" si="9"/>
        <v>3.0199999999999796</v>
      </c>
      <c r="D316" s="7">
        <f t="shared" si="8"/>
        <v>0.10507580076897353</v>
      </c>
    </row>
    <row r="317" spans="3:4" x14ac:dyDescent="0.45">
      <c r="C317">
        <f t="shared" si="9"/>
        <v>3.0299999999999794</v>
      </c>
      <c r="D317" s="7">
        <f t="shared" si="8"/>
        <v>0.10438337563129392</v>
      </c>
    </row>
    <row r="318" spans="3:4" x14ac:dyDescent="0.45">
      <c r="C318">
        <f t="shared" si="9"/>
        <v>3.0399999999999792</v>
      </c>
      <c r="D318" s="7">
        <f t="shared" si="8"/>
        <v>0.1036977723915065</v>
      </c>
    </row>
    <row r="319" spans="3:4" x14ac:dyDescent="0.45">
      <c r="C319">
        <f t="shared" si="9"/>
        <v>3.049999999999979</v>
      </c>
      <c r="D319" s="7">
        <f t="shared" si="8"/>
        <v>0.10301890172892733</v>
      </c>
    </row>
    <row r="320" spans="3:4" x14ac:dyDescent="0.45">
      <c r="C320">
        <f t="shared" si="9"/>
        <v>3.0599999999999787</v>
      </c>
      <c r="D320" s="7">
        <f t="shared" si="8"/>
        <v>0.10234667577997208</v>
      </c>
    </row>
    <row r="321" spans="3:4" x14ac:dyDescent="0.45">
      <c r="C321">
        <f t="shared" si="9"/>
        <v>3.0699999999999785</v>
      </c>
      <c r="D321" s="7">
        <f t="shared" si="8"/>
        <v>0.10168100810972497</v>
      </c>
    </row>
    <row r="322" spans="3:4" x14ac:dyDescent="0.45">
      <c r="C322">
        <f t="shared" si="9"/>
        <v>3.0799999999999783</v>
      </c>
      <c r="D322" s="7">
        <f t="shared" si="8"/>
        <v>0.10102181368415278</v>
      </c>
    </row>
    <row r="323" spans="3:4" x14ac:dyDescent="0.45">
      <c r="C323">
        <f t="shared" si="9"/>
        <v>3.0899999999999781</v>
      </c>
      <c r="D323" s="7">
        <f t="shared" si="8"/>
        <v>0.10036900884294749</v>
      </c>
    </row>
    <row r="324" spans="3:4" x14ac:dyDescent="0.45">
      <c r="C324">
        <f t="shared" si="9"/>
        <v>3.0999999999999779</v>
      </c>
      <c r="D324" s="7">
        <f t="shared" si="8"/>
        <v>9.9722511272980971E-2</v>
      </c>
    </row>
    <row r="325" spans="3:4" x14ac:dyDescent="0.45">
      <c r="C325">
        <f t="shared" si="9"/>
        <v>3.1099999999999777</v>
      </c>
      <c r="D325" s="7">
        <f t="shared" si="8"/>
        <v>9.9082239982356171E-2</v>
      </c>
    </row>
    <row r="326" spans="3:4" x14ac:dyDescent="0.45">
      <c r="C326">
        <f t="shared" si="9"/>
        <v>3.1199999999999775</v>
      </c>
      <c r="D326" s="7">
        <f t="shared" si="8"/>
        <v>9.8448115275039785E-2</v>
      </c>
    </row>
    <row r="327" spans="3:4" x14ac:dyDescent="0.45">
      <c r="C327">
        <f t="shared" si="9"/>
        <v>3.1299999999999772</v>
      </c>
      <c r="D327" s="7">
        <f t="shared" si="8"/>
        <v>9.7820058726061032E-2</v>
      </c>
    </row>
    <row r="328" spans="3:4" x14ac:dyDescent="0.45">
      <c r="C328">
        <f t="shared" si="9"/>
        <v>3.139999999999977</v>
      </c>
      <c r="D328" s="7">
        <f t="shared" si="8"/>
        <v>9.7197993157262699E-2</v>
      </c>
    </row>
    <row r="329" spans="3:4" x14ac:dyDescent="0.45">
      <c r="C329">
        <f t="shared" si="9"/>
        <v>3.1499999999999768</v>
      </c>
      <c r="D329" s="7">
        <f t="shared" si="8"/>
        <v>9.6581842613590069E-2</v>
      </c>
    </row>
    <row r="330" spans="3:4" x14ac:dyDescent="0.45">
      <c r="C330">
        <f t="shared" si="9"/>
        <v>3.1599999999999766</v>
      </c>
      <c r="D330" s="7">
        <f t="shared" si="8"/>
        <v>9.5971532339904214E-2</v>
      </c>
    </row>
    <row r="331" spans="3:4" x14ac:dyDescent="0.45">
      <c r="C331">
        <f t="shared" si="9"/>
        <v>3.1699999999999764</v>
      </c>
      <c r="D331" s="7">
        <f t="shared" si="8"/>
        <v>9.5366988758306639E-2</v>
      </c>
    </row>
    <row r="332" spans="3:4" x14ac:dyDescent="0.45">
      <c r="C332">
        <f t="shared" si="9"/>
        <v>3.1799999999999762</v>
      </c>
      <c r="D332" s="7">
        <f t="shared" si="8"/>
        <v>9.4768139445962157E-2</v>
      </c>
    </row>
    <row r="333" spans="3:4" x14ac:dyDescent="0.45">
      <c r="C333">
        <f t="shared" si="9"/>
        <v>3.189999999999976</v>
      </c>
      <c r="D333" s="7">
        <f t="shared" si="8"/>
        <v>9.4174913113407671E-2</v>
      </c>
    </row>
    <row r="334" spans="3:4" x14ac:dyDescent="0.45">
      <c r="C334">
        <f t="shared" si="9"/>
        <v>3.1999999999999758</v>
      </c>
      <c r="D334" s="7">
        <f t="shared" ref="D334:D397" si="10">IF(C334&lt;TB1_,S1_*(2/3+C334/TB1_*(heta*2.5/q-2/3)),IF(C334&lt;TC1_,S1_*2.5/q,IF(C334&lt;TD1_,S1_*heta*2.5/q*TC1_/C334,S*heta*2.5/q*TC1_*TD1_/(C334^2)))     )</f>
        <v>9.3587239583334744E-2</v>
      </c>
    </row>
    <row r="335" spans="3:4" x14ac:dyDescent="0.45">
      <c r="C335">
        <f t="shared" si="9"/>
        <v>3.2099999999999755</v>
      </c>
      <c r="D335" s="7">
        <f t="shared" si="10"/>
        <v>9.3005049769834133E-2</v>
      </c>
    </row>
    <row r="336" spans="3:4" x14ac:dyDescent="0.45">
      <c r="C336">
        <f t="shared" si="9"/>
        <v>3.2199999999999753</v>
      </c>
      <c r="D336" s="7">
        <f t="shared" si="10"/>
        <v>9.2428275658090739E-2</v>
      </c>
    </row>
    <row r="337" spans="3:4" x14ac:dyDescent="0.45">
      <c r="C337">
        <f t="shared" ref="C337:C400" si="11">C336+0.01</f>
        <v>3.2299999999999751</v>
      </c>
      <c r="D337" s="7">
        <f t="shared" si="10"/>
        <v>9.1856850284518038E-2</v>
      </c>
    </row>
    <row r="338" spans="3:4" x14ac:dyDescent="0.45">
      <c r="C338">
        <f t="shared" si="11"/>
        <v>3.2399999999999749</v>
      </c>
      <c r="D338" s="7">
        <f t="shared" si="10"/>
        <v>9.1290707717320937E-2</v>
      </c>
    </row>
    <row r="339" spans="3:4" x14ac:dyDescent="0.45">
      <c r="C339">
        <f t="shared" si="11"/>
        <v>3.2499999999999747</v>
      </c>
      <c r="D339" s="7">
        <f t="shared" si="10"/>
        <v>9.0729783037476766E-2</v>
      </c>
    </row>
    <row r="340" spans="3:4" x14ac:dyDescent="0.45">
      <c r="C340">
        <f t="shared" si="11"/>
        <v>3.2599999999999745</v>
      </c>
      <c r="D340" s="7">
        <f t="shared" si="10"/>
        <v>9.0174012320123856E-2</v>
      </c>
    </row>
    <row r="341" spans="3:4" x14ac:dyDescent="0.45">
      <c r="C341">
        <f t="shared" si="11"/>
        <v>3.2699999999999743</v>
      </c>
      <c r="D341" s="7">
        <f t="shared" si="10"/>
        <v>8.9623332616348098E-2</v>
      </c>
    </row>
    <row r="342" spans="3:4" x14ac:dyDescent="0.45">
      <c r="C342">
        <f t="shared" si="11"/>
        <v>3.279999999999974</v>
      </c>
      <c r="D342" s="7">
        <f t="shared" si="10"/>
        <v>8.9077681935357353E-2</v>
      </c>
    </row>
    <row r="343" spans="3:4" x14ac:dyDescent="0.45">
      <c r="C343">
        <f t="shared" si="11"/>
        <v>3.2899999999999738</v>
      </c>
      <c r="D343" s="7">
        <f t="shared" si="10"/>
        <v>8.8536999227034924E-2</v>
      </c>
    </row>
    <row r="344" spans="3:4" x14ac:dyDescent="0.45">
      <c r="C344">
        <f t="shared" si="11"/>
        <v>3.2999999999999736</v>
      </c>
      <c r="D344" s="7">
        <f t="shared" si="10"/>
        <v>8.800122436486213E-2</v>
      </c>
    </row>
    <row r="345" spans="3:4" x14ac:dyDescent="0.45">
      <c r="C345">
        <f t="shared" si="11"/>
        <v>3.3099999999999734</v>
      </c>
      <c r="D345" s="7">
        <f t="shared" si="10"/>
        <v>8.7470298129201887E-2</v>
      </c>
    </row>
    <row r="346" spans="3:4" x14ac:dyDescent="0.45">
      <c r="C346">
        <f t="shared" si="11"/>
        <v>3.3199999999999732</v>
      </c>
      <c r="D346" s="7">
        <f t="shared" si="10"/>
        <v>8.6944162190933816E-2</v>
      </c>
    </row>
    <row r="347" spans="3:4" x14ac:dyDescent="0.45">
      <c r="C347">
        <f t="shared" si="11"/>
        <v>3.329999999999973</v>
      </c>
      <c r="D347" s="7">
        <f t="shared" si="10"/>
        <v>8.6422759095433177E-2</v>
      </c>
    </row>
    <row r="348" spans="3:4" x14ac:dyDescent="0.45">
      <c r="C348">
        <f t="shared" si="11"/>
        <v>3.3399999999999728</v>
      </c>
      <c r="D348" s="7">
        <f t="shared" si="10"/>
        <v>8.5906032246884881E-2</v>
      </c>
    </row>
    <row r="349" spans="3:4" x14ac:dyDescent="0.45">
      <c r="C349">
        <f t="shared" si="11"/>
        <v>3.3499999999999726</v>
      </c>
      <c r="D349" s="7">
        <f t="shared" si="10"/>
        <v>8.5393925892924855E-2</v>
      </c>
    </row>
    <row r="350" spans="3:4" x14ac:dyDescent="0.45">
      <c r="C350">
        <f t="shared" si="11"/>
        <v>3.3599999999999723</v>
      </c>
      <c r="D350" s="7">
        <f t="shared" si="10"/>
        <v>8.4886385109600795E-2</v>
      </c>
    </row>
    <row r="351" spans="3:4" x14ac:dyDescent="0.45">
      <c r="C351">
        <f t="shared" si="11"/>
        <v>3.3699999999999721</v>
      </c>
      <c r="D351" s="7">
        <f t="shared" si="10"/>
        <v>8.4383355786645048E-2</v>
      </c>
    </row>
    <row r="352" spans="3:4" x14ac:dyDescent="0.45">
      <c r="C352">
        <f t="shared" si="11"/>
        <v>3.3799999999999719</v>
      </c>
      <c r="D352" s="7">
        <f t="shared" si="10"/>
        <v>8.3884784613051822E-2</v>
      </c>
    </row>
    <row r="353" spans="3:4" x14ac:dyDescent="0.45">
      <c r="C353">
        <f t="shared" si="11"/>
        <v>3.3899999999999717</v>
      </c>
      <c r="D353" s="7">
        <f t="shared" si="10"/>
        <v>8.3390619062951879E-2</v>
      </c>
    </row>
    <row r="354" spans="3:4" x14ac:dyDescent="0.45">
      <c r="C354">
        <f t="shared" si="11"/>
        <v>3.3999999999999715</v>
      </c>
      <c r="D354" s="7">
        <f t="shared" si="10"/>
        <v>8.290080738177763E-2</v>
      </c>
    </row>
    <row r="355" spans="3:4" x14ac:dyDescent="0.45">
      <c r="C355">
        <f t="shared" si="11"/>
        <v>3.4099999999999713</v>
      </c>
      <c r="D355" s="7">
        <f t="shared" si="10"/>
        <v>8.2415298572711751E-2</v>
      </c>
    </row>
    <row r="356" spans="3:4" x14ac:dyDescent="0.45">
      <c r="C356">
        <f t="shared" si="11"/>
        <v>3.4199999999999711</v>
      </c>
      <c r="D356" s="7">
        <f t="shared" si="10"/>
        <v>8.1934042383412814E-2</v>
      </c>
    </row>
    <row r="357" spans="3:4" x14ac:dyDescent="0.45">
      <c r="C357">
        <f t="shared" si="11"/>
        <v>3.4299999999999708</v>
      </c>
      <c r="D357" s="7">
        <f t="shared" si="10"/>
        <v>8.1456989293011386E-2</v>
      </c>
    </row>
    <row r="358" spans="3:4" x14ac:dyDescent="0.45">
      <c r="C358">
        <f t="shared" si="11"/>
        <v>3.4399999999999706</v>
      </c>
      <c r="D358" s="7">
        <f t="shared" si="10"/>
        <v>8.0984090499370415E-2</v>
      </c>
    </row>
    <row r="359" spans="3:4" x14ac:dyDescent="0.45">
      <c r="C359">
        <f t="shared" si="11"/>
        <v>3.4499999999999704</v>
      </c>
      <c r="D359" s="7">
        <f t="shared" si="10"/>
        <v>8.0515297906603639E-2</v>
      </c>
    </row>
    <row r="360" spans="3:4" x14ac:dyDescent="0.45">
      <c r="C360">
        <f t="shared" si="11"/>
        <v>3.4599999999999702</v>
      </c>
      <c r="D360" s="7">
        <f t="shared" si="10"/>
        <v>8.0050564112846223E-2</v>
      </c>
    </row>
    <row r="361" spans="3:4" x14ac:dyDescent="0.45">
      <c r="C361">
        <f t="shared" si="11"/>
        <v>3.46999999999997</v>
      </c>
      <c r="D361" s="7">
        <f t="shared" si="10"/>
        <v>7.9589842398271729E-2</v>
      </c>
    </row>
    <row r="362" spans="3:4" x14ac:dyDescent="0.45">
      <c r="C362">
        <f t="shared" si="11"/>
        <v>3.4799999999999698</v>
      </c>
      <c r="D362" s="7">
        <f t="shared" si="10"/>
        <v>7.913308671334969E-2</v>
      </c>
    </row>
    <row r="363" spans="3:4" x14ac:dyDescent="0.45">
      <c r="C363">
        <f t="shared" si="11"/>
        <v>3.4899999999999696</v>
      </c>
      <c r="D363" s="7">
        <f t="shared" si="10"/>
        <v>7.8680251667338524E-2</v>
      </c>
    </row>
    <row r="364" spans="3:4" x14ac:dyDescent="0.45">
      <c r="C364">
        <f t="shared" si="11"/>
        <v>3.4999999999999694</v>
      </c>
      <c r="D364" s="7">
        <f t="shared" si="10"/>
        <v>7.823129251700818E-2</v>
      </c>
    </row>
    <row r="365" spans="3:4" x14ac:dyDescent="0.45">
      <c r="C365">
        <f t="shared" si="11"/>
        <v>3.5099999999999691</v>
      </c>
      <c r="D365" s="7">
        <f t="shared" si="10"/>
        <v>7.7786165155587228E-2</v>
      </c>
    </row>
    <row r="366" spans="3:4" x14ac:dyDescent="0.45">
      <c r="C366">
        <f t="shared" si="11"/>
        <v>3.5199999999999689</v>
      </c>
      <c r="D366" s="7">
        <f t="shared" si="10"/>
        <v>7.7344826101929748E-2</v>
      </c>
    </row>
    <row r="367" spans="3:4" x14ac:dyDescent="0.45">
      <c r="C367">
        <f t="shared" si="11"/>
        <v>3.5299999999999687</v>
      </c>
      <c r="D367" s="7">
        <f t="shared" si="10"/>
        <v>7.6907232489896435E-2</v>
      </c>
    </row>
    <row r="368" spans="3:4" x14ac:dyDescent="0.45">
      <c r="C368">
        <f t="shared" si="11"/>
        <v>3.5399999999999685</v>
      </c>
      <c r="D368" s="7">
        <f t="shared" si="10"/>
        <v>7.6473342057945551E-2</v>
      </c>
    </row>
    <row r="369" spans="3:4" x14ac:dyDescent="0.45">
      <c r="C369">
        <f t="shared" si="11"/>
        <v>3.5499999999999683</v>
      </c>
      <c r="D369" s="7">
        <f t="shared" si="10"/>
        <v>7.6043113138928822E-2</v>
      </c>
    </row>
    <row r="370" spans="3:4" x14ac:dyDescent="0.45">
      <c r="C370">
        <f t="shared" si="11"/>
        <v>3.5599999999999681</v>
      </c>
      <c r="D370" s="7">
        <f t="shared" si="10"/>
        <v>7.5616504650087624E-2</v>
      </c>
    </row>
    <row r="371" spans="3:4" x14ac:dyDescent="0.45">
      <c r="C371">
        <f t="shared" si="11"/>
        <v>3.5699999999999679</v>
      </c>
      <c r="D371" s="7">
        <f t="shared" si="10"/>
        <v>7.5193476083245114E-2</v>
      </c>
    </row>
    <row r="372" spans="3:4" x14ac:dyDescent="0.45">
      <c r="C372">
        <f t="shared" si="11"/>
        <v>3.5799999999999677</v>
      </c>
      <c r="D372" s="7">
        <f t="shared" si="10"/>
        <v>7.4773987495189806E-2</v>
      </c>
    </row>
    <row r="373" spans="3:4" x14ac:dyDescent="0.45">
      <c r="C373">
        <f t="shared" si="11"/>
        <v>3.5899999999999674</v>
      </c>
      <c r="D373" s="7">
        <f t="shared" si="10"/>
        <v>7.4357999498246494E-2</v>
      </c>
    </row>
    <row r="374" spans="3:4" x14ac:dyDescent="0.45">
      <c r="C374">
        <f t="shared" si="11"/>
        <v>3.5999999999999672</v>
      </c>
      <c r="D374" s="7">
        <f t="shared" si="10"/>
        <v>7.3945473251030153E-2</v>
      </c>
    </row>
    <row r="375" spans="3:4" x14ac:dyDescent="0.45">
      <c r="C375">
        <f t="shared" si="11"/>
        <v>3.609999999999967</v>
      </c>
      <c r="D375" s="7">
        <f t="shared" si="10"/>
        <v>7.3536370449378913E-2</v>
      </c>
    </row>
    <row r="376" spans="3:4" x14ac:dyDescent="0.45">
      <c r="C376">
        <f t="shared" si="11"/>
        <v>3.6199999999999668</v>
      </c>
      <c r="D376" s="7">
        <f t="shared" si="10"/>
        <v>7.3130653317462144E-2</v>
      </c>
    </row>
    <row r="377" spans="3:4" x14ac:dyDescent="0.45">
      <c r="C377">
        <f t="shared" si="11"/>
        <v>3.6299999999999666</v>
      </c>
      <c r="D377" s="7">
        <f t="shared" si="10"/>
        <v>7.2728284599059792E-2</v>
      </c>
    </row>
    <row r="378" spans="3:4" x14ac:dyDescent="0.45">
      <c r="C378">
        <f t="shared" si="11"/>
        <v>3.6399999999999664</v>
      </c>
      <c r="D378" s="7">
        <f t="shared" si="10"/>
        <v>7.2329227549009098E-2</v>
      </c>
    </row>
    <row r="379" spans="3:4" x14ac:dyDescent="0.45">
      <c r="C379">
        <f t="shared" si="11"/>
        <v>3.6499999999999662</v>
      </c>
      <c r="D379" s="7">
        <f t="shared" si="10"/>
        <v>7.1933445924815251E-2</v>
      </c>
    </row>
    <row r="380" spans="3:4" x14ac:dyDescent="0.45">
      <c r="C380">
        <f t="shared" si="11"/>
        <v>3.6599999999999659</v>
      </c>
      <c r="D380" s="7">
        <f t="shared" si="10"/>
        <v>7.154090397842211E-2</v>
      </c>
    </row>
    <row r="381" spans="3:4" x14ac:dyDescent="0.45">
      <c r="C381">
        <f t="shared" si="11"/>
        <v>3.6699999999999657</v>
      </c>
      <c r="D381" s="7">
        <f t="shared" si="10"/>
        <v>7.1151566448139886E-2</v>
      </c>
    </row>
    <row r="382" spans="3:4" x14ac:dyDescent="0.45">
      <c r="C382">
        <f t="shared" si="11"/>
        <v>3.6799999999999655</v>
      </c>
      <c r="D382" s="7">
        <f t="shared" si="10"/>
        <v>7.0765398550725958E-2</v>
      </c>
    </row>
    <row r="383" spans="3:4" x14ac:dyDescent="0.45">
      <c r="C383">
        <f t="shared" si="11"/>
        <v>3.6899999999999653</v>
      </c>
      <c r="D383" s="7">
        <f t="shared" si="10"/>
        <v>7.0382365973615899E-2</v>
      </c>
    </row>
    <row r="384" spans="3:4" x14ac:dyDescent="0.45">
      <c r="C384">
        <f t="shared" si="11"/>
        <v>3.6999999999999651</v>
      </c>
      <c r="D384" s="7">
        <f t="shared" si="10"/>
        <v>7.0002434867301053E-2</v>
      </c>
    </row>
    <row r="385" spans="3:4" x14ac:dyDescent="0.45">
      <c r="C385">
        <f t="shared" si="11"/>
        <v>3.7099999999999649</v>
      </c>
      <c r="D385" s="7">
        <f t="shared" si="10"/>
        <v>6.9625571837850023E-2</v>
      </c>
    </row>
    <row r="386" spans="3:4" x14ac:dyDescent="0.45">
      <c r="C386">
        <f t="shared" si="11"/>
        <v>3.7199999999999647</v>
      </c>
      <c r="D386" s="7">
        <f t="shared" si="10"/>
        <v>6.925174393957044E-2</v>
      </c>
    </row>
    <row r="387" spans="3:4" x14ac:dyDescent="0.45">
      <c r="C387">
        <f t="shared" si="11"/>
        <v>3.7299999999999645</v>
      </c>
      <c r="D387" s="7">
        <f t="shared" si="10"/>
        <v>6.8880918667808419E-2</v>
      </c>
    </row>
    <row r="388" spans="3:4" x14ac:dyDescent="0.45">
      <c r="C388">
        <f t="shared" si="11"/>
        <v>3.7399999999999642</v>
      </c>
      <c r="D388" s="7">
        <f t="shared" si="10"/>
        <v>6.8513063951882502E-2</v>
      </c>
    </row>
    <row r="389" spans="3:4" x14ac:dyDescent="0.45">
      <c r="C389">
        <f t="shared" si="11"/>
        <v>3.749999999999964</v>
      </c>
      <c r="D389" s="7">
        <f t="shared" si="10"/>
        <v>6.8148148148149457E-2</v>
      </c>
    </row>
    <row r="390" spans="3:4" x14ac:dyDescent="0.45">
      <c r="C390">
        <f t="shared" si="11"/>
        <v>3.7599999999999638</v>
      </c>
      <c r="D390" s="7">
        <f t="shared" si="10"/>
        <v>6.7786140033198841E-2</v>
      </c>
    </row>
    <row r="391" spans="3:4" x14ac:dyDescent="0.45">
      <c r="C391">
        <f t="shared" si="11"/>
        <v>3.7699999999999636</v>
      </c>
      <c r="D391" s="7">
        <f t="shared" si="10"/>
        <v>6.7427008797173824E-2</v>
      </c>
    </row>
    <row r="392" spans="3:4" x14ac:dyDescent="0.45">
      <c r="C392">
        <f t="shared" si="11"/>
        <v>3.7799999999999634</v>
      </c>
      <c r="D392" s="7">
        <f t="shared" si="10"/>
        <v>6.7070724037215632E-2</v>
      </c>
    </row>
    <row r="393" spans="3:4" x14ac:dyDescent="0.45">
      <c r="C393">
        <f t="shared" si="11"/>
        <v>3.7899999999999632</v>
      </c>
      <c r="D393" s="7">
        <f t="shared" si="10"/>
        <v>6.6717255751028742E-2</v>
      </c>
    </row>
    <row r="394" spans="3:4" x14ac:dyDescent="0.45">
      <c r="C394">
        <f t="shared" si="11"/>
        <v>3.799999999999963</v>
      </c>
      <c r="D394" s="7">
        <f t="shared" si="10"/>
        <v>6.6366574330564546E-2</v>
      </c>
    </row>
    <row r="395" spans="3:4" x14ac:dyDescent="0.45">
      <c r="C395">
        <f t="shared" si="11"/>
        <v>3.8099999999999627</v>
      </c>
      <c r="D395" s="7">
        <f t="shared" si="10"/>
        <v>6.6018650555820929E-2</v>
      </c>
    </row>
    <row r="396" spans="3:4" x14ac:dyDescent="0.45">
      <c r="C396">
        <f t="shared" si="11"/>
        <v>3.8199999999999625</v>
      </c>
      <c r="D396" s="7">
        <f t="shared" si="10"/>
        <v>6.5673455588755258E-2</v>
      </c>
    </row>
    <row r="397" spans="3:4" x14ac:dyDescent="0.45">
      <c r="C397">
        <f t="shared" si="11"/>
        <v>3.8299999999999623</v>
      </c>
      <c r="D397" s="7">
        <f t="shared" si="10"/>
        <v>6.5330960967308546E-2</v>
      </c>
    </row>
    <row r="398" spans="3:4" x14ac:dyDescent="0.45">
      <c r="C398">
        <f t="shared" si="11"/>
        <v>3.8399999999999621</v>
      </c>
      <c r="D398" s="7">
        <f t="shared" ref="D398:D416" si="12">IF(C398&lt;TB1_,S1_*(2/3+C398/TB1_*(heta*2.5/q-2/3)),IF(C398&lt;TC1_,S1_*2.5/q,IF(C398&lt;TD1_,S1_*heta*2.5/q*TC1_/C398,S*heta*2.5/q*TC1_*TD1_/(C398^2)))     )</f>
        <v>6.4991138599538326E-2</v>
      </c>
    </row>
    <row r="399" spans="3:4" x14ac:dyDescent="0.45">
      <c r="C399">
        <f t="shared" si="11"/>
        <v>3.8499999999999619</v>
      </c>
      <c r="D399" s="7">
        <f t="shared" si="12"/>
        <v>6.4653960757858148E-2</v>
      </c>
    </row>
    <row r="400" spans="3:4" x14ac:dyDescent="0.45">
      <c r="C400">
        <f t="shared" si="11"/>
        <v>3.8599999999999617</v>
      </c>
      <c r="D400" s="7">
        <f t="shared" si="12"/>
        <v>6.4319400073381328E-2</v>
      </c>
    </row>
    <row r="401" spans="3:4" x14ac:dyDescent="0.45">
      <c r="C401">
        <f t="shared" ref="C401:C416" si="13">C400+0.01</f>
        <v>3.8699999999999615</v>
      </c>
      <c r="D401" s="7">
        <f t="shared" si="12"/>
        <v>6.3987429530366929E-2</v>
      </c>
    </row>
    <row r="402" spans="3:4" x14ac:dyDescent="0.45">
      <c r="C402">
        <f t="shared" si="13"/>
        <v>3.8799999999999613</v>
      </c>
      <c r="D402" s="7">
        <f t="shared" si="12"/>
        <v>6.3658022460765795E-2</v>
      </c>
    </row>
    <row r="403" spans="3:4" x14ac:dyDescent="0.45">
      <c r="C403">
        <f t="shared" si="13"/>
        <v>3.889999999999961</v>
      </c>
      <c r="D403" s="7">
        <f t="shared" si="12"/>
        <v>6.3331152538864566E-2</v>
      </c>
    </row>
    <row r="404" spans="3:4" x14ac:dyDescent="0.45">
      <c r="C404">
        <f t="shared" si="13"/>
        <v>3.8999999999999608</v>
      </c>
      <c r="D404" s="7">
        <f t="shared" si="12"/>
        <v>6.3006793776025805E-2</v>
      </c>
    </row>
    <row r="405" spans="3:4" x14ac:dyDescent="0.45">
      <c r="C405">
        <f t="shared" si="13"/>
        <v>3.9099999999999606</v>
      </c>
      <c r="D405" s="7">
        <f t="shared" si="12"/>
        <v>6.2684920515522047E-2</v>
      </c>
    </row>
    <row r="406" spans="3:4" x14ac:dyDescent="0.45">
      <c r="C406">
        <f t="shared" si="13"/>
        <v>3.9199999999999604</v>
      </c>
      <c r="D406" s="7">
        <f t="shared" si="12"/>
        <v>6.2365507427462046E-2</v>
      </c>
    </row>
    <row r="407" spans="3:4" x14ac:dyDescent="0.45">
      <c r="C407">
        <f t="shared" si="13"/>
        <v>3.9299999999999602</v>
      </c>
      <c r="D407" s="7">
        <f t="shared" si="12"/>
        <v>6.2048529503807258E-2</v>
      </c>
    </row>
    <row r="408" spans="3:4" x14ac:dyDescent="0.45">
      <c r="C408">
        <f t="shared" si="13"/>
        <v>3.93999999999996</v>
      </c>
      <c r="D408" s="7">
        <f t="shared" si="12"/>
        <v>6.173396205347683E-2</v>
      </c>
    </row>
    <row r="409" spans="3:4" x14ac:dyDescent="0.45">
      <c r="C409">
        <f t="shared" si="13"/>
        <v>3.9499999999999598</v>
      </c>
      <c r="D409" s="7">
        <f t="shared" si="12"/>
        <v>6.1421780697539036E-2</v>
      </c>
    </row>
    <row r="410" spans="3:4" x14ac:dyDescent="0.45">
      <c r="C410">
        <f t="shared" si="13"/>
        <v>3.9599999999999596</v>
      </c>
      <c r="D410" s="7">
        <f t="shared" si="12"/>
        <v>6.111196136448787E-2</v>
      </c>
    </row>
    <row r="411" spans="3:4" x14ac:dyDescent="0.45">
      <c r="C411">
        <f t="shared" si="13"/>
        <v>3.9699999999999593</v>
      </c>
      <c r="D411" s="7">
        <f t="shared" si="12"/>
        <v>6.0804480285602536E-2</v>
      </c>
    </row>
    <row r="412" spans="3:4" x14ac:dyDescent="0.45">
      <c r="C412">
        <f t="shared" si="13"/>
        <v>3.9799999999999591</v>
      </c>
      <c r="D412" s="7">
        <f t="shared" si="12"/>
        <v>6.0499313990388694E-2</v>
      </c>
    </row>
    <row r="413" spans="3:4" x14ac:dyDescent="0.45">
      <c r="C413">
        <f t="shared" si="13"/>
        <v>3.9899999999999589</v>
      </c>
      <c r="D413" s="7">
        <f t="shared" si="12"/>
        <v>6.0196439302099426E-2</v>
      </c>
    </row>
    <row r="414" spans="3:4" x14ac:dyDescent="0.45">
      <c r="C414">
        <f t="shared" si="13"/>
        <v>3.9999999999999587</v>
      </c>
      <c r="D414" s="7">
        <f t="shared" si="12"/>
        <v>5.9895833333334571E-2</v>
      </c>
    </row>
    <row r="415" spans="3:4" x14ac:dyDescent="0.45">
      <c r="C415">
        <f t="shared" si="13"/>
        <v>4.0099999999999589</v>
      </c>
      <c r="D415" s="7">
        <f t="shared" si="12"/>
        <v>5.9597473481716713E-2</v>
      </c>
    </row>
    <row r="416" spans="3:4" x14ac:dyDescent="0.45">
      <c r="C416">
        <f t="shared" si="13"/>
        <v>4.0199999999999587</v>
      </c>
      <c r="D416" s="7">
        <f t="shared" si="12"/>
        <v>5.9301337425642496E-2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9913-9E81-482C-9C08-98F9250D7D5A}">
  <dimension ref="A1:I225"/>
  <sheetViews>
    <sheetView topLeftCell="A16" workbookViewId="0">
      <selection activeCell="M21" sqref="M21"/>
    </sheetView>
  </sheetViews>
  <sheetFormatPr baseColWidth="10" defaultRowHeight="14.25" x14ac:dyDescent="0.45"/>
  <sheetData>
    <row r="1" spans="1:9" x14ac:dyDescent="0.45">
      <c r="A1" t="s">
        <v>76</v>
      </c>
      <c r="B1" t="s">
        <v>85</v>
      </c>
      <c r="C1" t="s">
        <v>77</v>
      </c>
    </row>
    <row r="2" spans="1:9" x14ac:dyDescent="0.45">
      <c r="A2" t="s">
        <v>75</v>
      </c>
      <c r="B2">
        <v>5</v>
      </c>
      <c r="C2">
        <v>35</v>
      </c>
      <c r="D2" t="s">
        <v>79</v>
      </c>
      <c r="E2">
        <f>C2*B2</f>
        <v>175</v>
      </c>
    </row>
    <row r="3" spans="1:9" x14ac:dyDescent="0.45">
      <c r="A3" t="s">
        <v>78</v>
      </c>
      <c r="B3">
        <v>5</v>
      </c>
      <c r="C3">
        <v>65</v>
      </c>
      <c r="D3" t="s">
        <v>79</v>
      </c>
      <c r="E3">
        <f t="shared" ref="E3:E7" si="0">C3*B3</f>
        <v>325</v>
      </c>
    </row>
    <row r="4" spans="1:9" x14ac:dyDescent="0.45">
      <c r="A4" t="s">
        <v>80</v>
      </c>
      <c r="B4">
        <v>5</v>
      </c>
      <c r="C4">
        <v>120</v>
      </c>
      <c r="D4" t="s">
        <v>81</v>
      </c>
      <c r="E4">
        <f t="shared" si="0"/>
        <v>600</v>
      </c>
    </row>
    <row r="5" spans="1:9" x14ac:dyDescent="0.45">
      <c r="A5" t="s">
        <v>82</v>
      </c>
      <c r="B5">
        <v>5</v>
      </c>
      <c r="C5">
        <v>230</v>
      </c>
      <c r="D5" t="s">
        <v>81</v>
      </c>
      <c r="E5">
        <f t="shared" si="0"/>
        <v>1150</v>
      </c>
    </row>
    <row r="6" spans="1:9" x14ac:dyDescent="0.45">
      <c r="A6" t="s">
        <v>83</v>
      </c>
      <c r="B6">
        <v>5</v>
      </c>
      <c r="C6">
        <v>270</v>
      </c>
      <c r="D6" t="s">
        <v>81</v>
      </c>
      <c r="E6">
        <f t="shared" si="0"/>
        <v>1350</v>
      </c>
    </row>
    <row r="7" spans="1:9" x14ac:dyDescent="0.45">
      <c r="A7" t="s">
        <v>84</v>
      </c>
      <c r="B7">
        <v>5</v>
      </c>
      <c r="C7">
        <v>270</v>
      </c>
      <c r="D7" t="s">
        <v>81</v>
      </c>
      <c r="E7">
        <f t="shared" si="0"/>
        <v>1350</v>
      </c>
    </row>
    <row r="8" spans="1:9" x14ac:dyDescent="0.45">
      <c r="C8">
        <f>AVERAGE(C2:C7)</f>
        <v>165</v>
      </c>
      <c r="D8" t="s">
        <v>86</v>
      </c>
      <c r="E8">
        <f>SUM(E2:E7)/30</f>
        <v>165</v>
      </c>
    </row>
    <row r="10" spans="1:9" x14ac:dyDescent="0.45">
      <c r="B10" t="s">
        <v>87</v>
      </c>
    </row>
    <row r="11" spans="1:9" x14ac:dyDescent="0.45">
      <c r="B11" t="s">
        <v>88</v>
      </c>
      <c r="C11" t="s">
        <v>89</v>
      </c>
      <c r="D11" t="s">
        <v>90</v>
      </c>
      <c r="E11">
        <v>1.6</v>
      </c>
    </row>
    <row r="12" spans="1:9" x14ac:dyDescent="0.45">
      <c r="D12" t="s">
        <v>91</v>
      </c>
      <c r="E12">
        <v>1</v>
      </c>
    </row>
    <row r="13" spans="1:9" x14ac:dyDescent="0.45">
      <c r="D13" t="s">
        <v>92</v>
      </c>
      <c r="E13">
        <f>E11*E12</f>
        <v>1.6</v>
      </c>
    </row>
    <row r="14" spans="1:9" x14ac:dyDescent="0.45">
      <c r="B14" t="s">
        <v>93</v>
      </c>
      <c r="D14" t="s">
        <v>94</v>
      </c>
      <c r="E14">
        <v>1.1499999999999999</v>
      </c>
    </row>
    <row r="15" spans="1:9" x14ac:dyDescent="0.45">
      <c r="D15" t="s">
        <v>4</v>
      </c>
      <c r="E15">
        <v>0.2</v>
      </c>
    </row>
    <row r="16" spans="1:9" x14ac:dyDescent="0.45">
      <c r="D16" t="s">
        <v>5</v>
      </c>
      <c r="E16">
        <v>0.6</v>
      </c>
      <c r="I16" t="s">
        <v>100</v>
      </c>
    </row>
    <row r="17" spans="2:5" x14ac:dyDescent="0.45">
      <c r="D17" t="s">
        <v>6</v>
      </c>
      <c r="E17">
        <v>2</v>
      </c>
    </row>
    <row r="20" spans="2:5" x14ac:dyDescent="0.45">
      <c r="B20" t="s">
        <v>95</v>
      </c>
      <c r="D20" t="s">
        <v>97</v>
      </c>
      <c r="E20">
        <v>3</v>
      </c>
    </row>
    <row r="21" spans="2:5" x14ac:dyDescent="0.45">
      <c r="B21" t="s">
        <v>96</v>
      </c>
    </row>
    <row r="22" spans="2:5" x14ac:dyDescent="0.45">
      <c r="B22" t="s">
        <v>101</v>
      </c>
      <c r="C22" t="s">
        <v>102</v>
      </c>
      <c r="E22">
        <f>0.2*E13</f>
        <v>0.32000000000000006</v>
      </c>
    </row>
    <row r="24" spans="2:5" x14ac:dyDescent="0.45">
      <c r="D24" t="s">
        <v>98</v>
      </c>
      <c r="E24" t="s">
        <v>99</v>
      </c>
    </row>
    <row r="25" spans="2:5" x14ac:dyDescent="0.45">
      <c r="D25">
        <v>0</v>
      </c>
      <c r="E25">
        <f>$E$13*$E$14*(2/3+D25/$E$15*(2.5/$E$20-2/3))</f>
        <v>1.2266666666666666</v>
      </c>
    </row>
    <row r="26" spans="2:5" x14ac:dyDescent="0.45">
      <c r="D26">
        <f>D25+0.02</f>
        <v>0.02</v>
      </c>
      <c r="E26">
        <f t="shared" ref="E26:E35" si="1">$E$13*$E$14*(2/3+D26/$E$15*(2.5/$E$20-2/3))</f>
        <v>1.2573333333333332</v>
      </c>
    </row>
    <row r="27" spans="2:5" x14ac:dyDescent="0.45">
      <c r="D27">
        <f t="shared" ref="D27:D90" si="2">D26+0.02</f>
        <v>0.04</v>
      </c>
      <c r="E27">
        <f t="shared" si="1"/>
        <v>1.2879999999999998</v>
      </c>
    </row>
    <row r="28" spans="2:5" x14ac:dyDescent="0.45">
      <c r="D28">
        <f t="shared" si="2"/>
        <v>0.06</v>
      </c>
      <c r="E28">
        <f t="shared" si="1"/>
        <v>1.3186666666666667</v>
      </c>
    </row>
    <row r="29" spans="2:5" x14ac:dyDescent="0.45">
      <c r="D29">
        <f t="shared" si="2"/>
        <v>0.08</v>
      </c>
      <c r="E29">
        <f t="shared" si="1"/>
        <v>1.3493333333333331</v>
      </c>
    </row>
    <row r="30" spans="2:5" x14ac:dyDescent="0.45">
      <c r="D30">
        <f t="shared" si="2"/>
        <v>0.1</v>
      </c>
      <c r="E30">
        <f t="shared" si="1"/>
        <v>1.38</v>
      </c>
    </row>
    <row r="31" spans="2:5" x14ac:dyDescent="0.45">
      <c r="D31">
        <f t="shared" si="2"/>
        <v>0.12000000000000001</v>
      </c>
      <c r="E31">
        <f t="shared" si="1"/>
        <v>1.4106666666666667</v>
      </c>
    </row>
    <row r="32" spans="2:5" x14ac:dyDescent="0.45">
      <c r="D32">
        <f t="shared" si="2"/>
        <v>0.14000000000000001</v>
      </c>
      <c r="E32">
        <f t="shared" si="1"/>
        <v>1.4413333333333331</v>
      </c>
    </row>
    <row r="33" spans="4:5" x14ac:dyDescent="0.45">
      <c r="D33">
        <f t="shared" si="2"/>
        <v>0.16</v>
      </c>
      <c r="E33">
        <f t="shared" si="1"/>
        <v>1.472</v>
      </c>
    </row>
    <row r="34" spans="4:5" x14ac:dyDescent="0.45">
      <c r="D34">
        <f t="shared" si="2"/>
        <v>0.18</v>
      </c>
      <c r="E34">
        <f t="shared" si="1"/>
        <v>1.5026666666666666</v>
      </c>
    </row>
    <row r="35" spans="4:5" x14ac:dyDescent="0.45">
      <c r="D35" s="33">
        <f t="shared" si="2"/>
        <v>0.19999999999999998</v>
      </c>
      <c r="E35">
        <f t="shared" si="1"/>
        <v>1.5333333333333332</v>
      </c>
    </row>
    <row r="36" spans="4:5" x14ac:dyDescent="0.45">
      <c r="D36">
        <f t="shared" si="2"/>
        <v>0.21999999999999997</v>
      </c>
      <c r="E36">
        <f>$E$13*$E$14*2.5/$E$20</f>
        <v>1.5333333333333332</v>
      </c>
    </row>
    <row r="37" spans="4:5" x14ac:dyDescent="0.45">
      <c r="D37">
        <f t="shared" si="2"/>
        <v>0.23999999999999996</v>
      </c>
      <c r="E37">
        <f t="shared" ref="E37:E55" si="3">$E$13*$E$14*2.5/$E$20</f>
        <v>1.5333333333333332</v>
      </c>
    </row>
    <row r="38" spans="4:5" x14ac:dyDescent="0.45">
      <c r="D38">
        <f t="shared" si="2"/>
        <v>0.25999999999999995</v>
      </c>
      <c r="E38">
        <f t="shared" si="3"/>
        <v>1.5333333333333332</v>
      </c>
    </row>
    <row r="39" spans="4:5" x14ac:dyDescent="0.45">
      <c r="D39">
        <f t="shared" si="2"/>
        <v>0.27999999999999997</v>
      </c>
      <c r="E39">
        <f t="shared" si="3"/>
        <v>1.5333333333333332</v>
      </c>
    </row>
    <row r="40" spans="4:5" x14ac:dyDescent="0.45">
      <c r="D40">
        <f t="shared" si="2"/>
        <v>0.3</v>
      </c>
      <c r="E40">
        <f t="shared" si="3"/>
        <v>1.5333333333333332</v>
      </c>
    </row>
    <row r="41" spans="4:5" x14ac:dyDescent="0.45">
      <c r="D41">
        <f t="shared" si="2"/>
        <v>0.32</v>
      </c>
      <c r="E41">
        <f t="shared" si="3"/>
        <v>1.5333333333333332</v>
      </c>
    </row>
    <row r="42" spans="4:5" x14ac:dyDescent="0.45">
      <c r="D42">
        <f t="shared" si="2"/>
        <v>0.34</v>
      </c>
      <c r="E42">
        <f t="shared" si="3"/>
        <v>1.5333333333333332</v>
      </c>
    </row>
    <row r="43" spans="4:5" x14ac:dyDescent="0.45">
      <c r="D43">
        <f t="shared" si="2"/>
        <v>0.36000000000000004</v>
      </c>
      <c r="E43">
        <f t="shared" si="3"/>
        <v>1.5333333333333332</v>
      </c>
    </row>
    <row r="44" spans="4:5" x14ac:dyDescent="0.45">
      <c r="D44">
        <f t="shared" si="2"/>
        <v>0.38000000000000006</v>
      </c>
      <c r="E44">
        <f t="shared" si="3"/>
        <v>1.5333333333333332</v>
      </c>
    </row>
    <row r="45" spans="4:5" x14ac:dyDescent="0.45">
      <c r="D45">
        <f t="shared" si="2"/>
        <v>0.40000000000000008</v>
      </c>
      <c r="E45">
        <f t="shared" si="3"/>
        <v>1.5333333333333332</v>
      </c>
    </row>
    <row r="46" spans="4:5" x14ac:dyDescent="0.45">
      <c r="D46">
        <f t="shared" si="2"/>
        <v>0.4200000000000001</v>
      </c>
      <c r="E46">
        <f t="shared" si="3"/>
        <v>1.5333333333333332</v>
      </c>
    </row>
    <row r="47" spans="4:5" x14ac:dyDescent="0.45">
      <c r="D47">
        <f t="shared" si="2"/>
        <v>0.44000000000000011</v>
      </c>
      <c r="E47">
        <f t="shared" si="3"/>
        <v>1.5333333333333332</v>
      </c>
    </row>
    <row r="48" spans="4:5" x14ac:dyDescent="0.45">
      <c r="D48">
        <f t="shared" si="2"/>
        <v>0.46000000000000013</v>
      </c>
      <c r="E48">
        <f t="shared" si="3"/>
        <v>1.5333333333333332</v>
      </c>
    </row>
    <row r="49" spans="3:5" x14ac:dyDescent="0.45">
      <c r="D49">
        <f t="shared" si="2"/>
        <v>0.48000000000000015</v>
      </c>
      <c r="E49">
        <f t="shared" si="3"/>
        <v>1.5333333333333332</v>
      </c>
    </row>
    <row r="50" spans="3:5" x14ac:dyDescent="0.45">
      <c r="D50">
        <f t="shared" si="2"/>
        <v>0.50000000000000011</v>
      </c>
      <c r="E50">
        <f t="shared" si="3"/>
        <v>1.5333333333333332</v>
      </c>
    </row>
    <row r="51" spans="3:5" x14ac:dyDescent="0.45">
      <c r="D51">
        <f t="shared" si="2"/>
        <v>0.52000000000000013</v>
      </c>
      <c r="E51">
        <f t="shared" si="3"/>
        <v>1.5333333333333332</v>
      </c>
    </row>
    <row r="52" spans="3:5" x14ac:dyDescent="0.45">
      <c r="D52">
        <f t="shared" si="2"/>
        <v>0.54000000000000015</v>
      </c>
      <c r="E52">
        <f t="shared" si="3"/>
        <v>1.5333333333333332</v>
      </c>
    </row>
    <row r="53" spans="3:5" x14ac:dyDescent="0.45">
      <c r="D53">
        <f t="shared" si="2"/>
        <v>0.56000000000000016</v>
      </c>
      <c r="E53">
        <f t="shared" si="3"/>
        <v>1.5333333333333332</v>
      </c>
    </row>
    <row r="54" spans="3:5" x14ac:dyDescent="0.45">
      <c r="D54">
        <f t="shared" si="2"/>
        <v>0.58000000000000018</v>
      </c>
      <c r="E54">
        <f t="shared" si="3"/>
        <v>1.5333333333333332</v>
      </c>
    </row>
    <row r="55" spans="3:5" x14ac:dyDescent="0.45">
      <c r="C55" t="s">
        <v>5</v>
      </c>
      <c r="D55" s="33">
        <f t="shared" si="2"/>
        <v>0.6000000000000002</v>
      </c>
      <c r="E55">
        <f t="shared" si="3"/>
        <v>1.5333333333333332</v>
      </c>
    </row>
    <row r="56" spans="3:5" x14ac:dyDescent="0.45">
      <c r="D56">
        <f t="shared" si="2"/>
        <v>0.62000000000000022</v>
      </c>
      <c r="E56">
        <f>$E$13*$E$14*2.5*$E$16/D56/$E$20</f>
        <v>1.4838709677419348</v>
      </c>
    </row>
    <row r="57" spans="3:5" x14ac:dyDescent="0.45">
      <c r="D57">
        <f t="shared" si="2"/>
        <v>0.64000000000000024</v>
      </c>
      <c r="E57">
        <f t="shared" ref="E57:E120" si="4">$E$13*$E$14*2.5*$E$16/D57/$E$20</f>
        <v>1.4374999999999993</v>
      </c>
    </row>
    <row r="58" spans="3:5" x14ac:dyDescent="0.45">
      <c r="D58">
        <f t="shared" si="2"/>
        <v>0.66000000000000025</v>
      </c>
      <c r="E58">
        <f t="shared" si="4"/>
        <v>1.3939393939393934</v>
      </c>
    </row>
    <row r="59" spans="3:5" x14ac:dyDescent="0.45">
      <c r="D59">
        <f t="shared" si="2"/>
        <v>0.68000000000000027</v>
      </c>
      <c r="E59">
        <f t="shared" si="4"/>
        <v>1.3529411764705876</v>
      </c>
    </row>
    <row r="60" spans="3:5" x14ac:dyDescent="0.45">
      <c r="D60">
        <f t="shared" si="2"/>
        <v>0.70000000000000029</v>
      </c>
      <c r="E60">
        <f t="shared" si="4"/>
        <v>1.3142857142857136</v>
      </c>
    </row>
    <row r="61" spans="3:5" x14ac:dyDescent="0.45">
      <c r="D61">
        <f t="shared" si="2"/>
        <v>0.72000000000000031</v>
      </c>
      <c r="E61">
        <f t="shared" si="4"/>
        <v>1.277777777777777</v>
      </c>
    </row>
    <row r="62" spans="3:5" x14ac:dyDescent="0.45">
      <c r="D62">
        <f t="shared" si="2"/>
        <v>0.74000000000000032</v>
      </c>
      <c r="E62">
        <f t="shared" si="4"/>
        <v>1.2432432432432425</v>
      </c>
    </row>
    <row r="63" spans="3:5" x14ac:dyDescent="0.45">
      <c r="D63">
        <f t="shared" si="2"/>
        <v>0.76000000000000034</v>
      </c>
      <c r="E63">
        <f t="shared" si="4"/>
        <v>1.210526315789473</v>
      </c>
    </row>
    <row r="64" spans="3:5" x14ac:dyDescent="0.45">
      <c r="D64">
        <f t="shared" si="2"/>
        <v>0.78000000000000036</v>
      </c>
      <c r="E64">
        <f t="shared" si="4"/>
        <v>1.1794871794871788</v>
      </c>
    </row>
    <row r="65" spans="4:5" x14ac:dyDescent="0.45">
      <c r="D65">
        <f t="shared" si="2"/>
        <v>0.80000000000000038</v>
      </c>
      <c r="E65">
        <f t="shared" si="4"/>
        <v>1.1499999999999992</v>
      </c>
    </row>
    <row r="66" spans="4:5" x14ac:dyDescent="0.45">
      <c r="D66">
        <f t="shared" si="2"/>
        <v>0.8200000000000004</v>
      </c>
      <c r="E66">
        <f t="shared" si="4"/>
        <v>1.1219512195121946</v>
      </c>
    </row>
    <row r="67" spans="4:5" x14ac:dyDescent="0.45">
      <c r="D67">
        <f t="shared" si="2"/>
        <v>0.84000000000000041</v>
      </c>
      <c r="E67">
        <f t="shared" si="4"/>
        <v>1.0952380952380947</v>
      </c>
    </row>
    <row r="68" spans="4:5" x14ac:dyDescent="0.45">
      <c r="D68">
        <f t="shared" si="2"/>
        <v>0.86000000000000043</v>
      </c>
      <c r="E68">
        <f t="shared" si="4"/>
        <v>1.0697674418604646</v>
      </c>
    </row>
    <row r="69" spans="4:5" x14ac:dyDescent="0.45">
      <c r="D69">
        <f t="shared" si="2"/>
        <v>0.88000000000000045</v>
      </c>
      <c r="E69">
        <f t="shared" si="4"/>
        <v>1.0454545454545447</v>
      </c>
    </row>
    <row r="70" spans="4:5" x14ac:dyDescent="0.45">
      <c r="D70">
        <f t="shared" si="2"/>
        <v>0.90000000000000047</v>
      </c>
      <c r="E70">
        <f t="shared" si="4"/>
        <v>1.0222222222222215</v>
      </c>
    </row>
    <row r="71" spans="4:5" x14ac:dyDescent="0.45">
      <c r="D71">
        <f t="shared" si="2"/>
        <v>0.92000000000000048</v>
      </c>
      <c r="E71">
        <f t="shared" si="4"/>
        <v>0.99999999999999944</v>
      </c>
    </row>
    <row r="72" spans="4:5" x14ac:dyDescent="0.45">
      <c r="D72">
        <f t="shared" si="2"/>
        <v>0.9400000000000005</v>
      </c>
      <c r="E72">
        <f t="shared" si="4"/>
        <v>0.97872340425531856</v>
      </c>
    </row>
    <row r="73" spans="4:5" x14ac:dyDescent="0.45">
      <c r="D73">
        <f t="shared" si="2"/>
        <v>0.96000000000000052</v>
      </c>
      <c r="E73">
        <f t="shared" si="4"/>
        <v>0.9583333333333327</v>
      </c>
    </row>
    <row r="74" spans="4:5" x14ac:dyDescent="0.45">
      <c r="D74">
        <f t="shared" si="2"/>
        <v>0.98000000000000054</v>
      </c>
      <c r="E74">
        <f t="shared" si="4"/>
        <v>0.93877551020408101</v>
      </c>
    </row>
    <row r="75" spans="4:5" x14ac:dyDescent="0.45">
      <c r="D75">
        <f t="shared" si="2"/>
        <v>1.0000000000000004</v>
      </c>
      <c r="E75">
        <f t="shared" si="4"/>
        <v>0.91999999999999948</v>
      </c>
    </row>
    <row r="76" spans="4:5" x14ac:dyDescent="0.45">
      <c r="D76">
        <f t="shared" si="2"/>
        <v>1.0200000000000005</v>
      </c>
      <c r="E76">
        <f t="shared" si="4"/>
        <v>0.90196078431372495</v>
      </c>
    </row>
    <row r="77" spans="4:5" x14ac:dyDescent="0.45">
      <c r="D77">
        <f t="shared" si="2"/>
        <v>1.0400000000000005</v>
      </c>
      <c r="E77">
        <f t="shared" si="4"/>
        <v>0.88461538461538414</v>
      </c>
    </row>
    <row r="78" spans="4:5" x14ac:dyDescent="0.45">
      <c r="D78">
        <f t="shared" si="2"/>
        <v>1.0600000000000005</v>
      </c>
      <c r="E78">
        <f t="shared" si="4"/>
        <v>0.86792452830188627</v>
      </c>
    </row>
    <row r="79" spans="4:5" x14ac:dyDescent="0.45">
      <c r="D79">
        <f t="shared" si="2"/>
        <v>1.0800000000000005</v>
      </c>
      <c r="E79">
        <f t="shared" si="4"/>
        <v>0.8518518518518513</v>
      </c>
    </row>
    <row r="80" spans="4:5" x14ac:dyDescent="0.45">
      <c r="D80">
        <f t="shared" si="2"/>
        <v>1.1000000000000005</v>
      </c>
      <c r="E80">
        <f t="shared" si="4"/>
        <v>0.83636363636363587</v>
      </c>
    </row>
    <row r="81" spans="4:5" x14ac:dyDescent="0.45">
      <c r="D81">
        <f t="shared" si="2"/>
        <v>1.1200000000000006</v>
      </c>
      <c r="E81">
        <f t="shared" si="4"/>
        <v>0.82142857142857106</v>
      </c>
    </row>
    <row r="82" spans="4:5" x14ac:dyDescent="0.45">
      <c r="D82">
        <f t="shared" si="2"/>
        <v>1.1400000000000006</v>
      </c>
      <c r="E82">
        <f t="shared" si="4"/>
        <v>0.80701754385964863</v>
      </c>
    </row>
    <row r="83" spans="4:5" x14ac:dyDescent="0.45">
      <c r="D83">
        <f t="shared" si="2"/>
        <v>1.1600000000000006</v>
      </c>
      <c r="E83">
        <f t="shared" si="4"/>
        <v>0.79310344827586166</v>
      </c>
    </row>
    <row r="84" spans="4:5" x14ac:dyDescent="0.45">
      <c r="D84">
        <f t="shared" si="2"/>
        <v>1.1800000000000006</v>
      </c>
      <c r="E84">
        <f t="shared" si="4"/>
        <v>0.77966101694915213</v>
      </c>
    </row>
    <row r="85" spans="4:5" x14ac:dyDescent="0.45">
      <c r="D85">
        <f t="shared" si="2"/>
        <v>1.2000000000000006</v>
      </c>
      <c r="E85">
        <f t="shared" si="4"/>
        <v>0.76666666666666616</v>
      </c>
    </row>
    <row r="86" spans="4:5" x14ac:dyDescent="0.45">
      <c r="D86">
        <f t="shared" si="2"/>
        <v>1.2200000000000006</v>
      </c>
      <c r="E86">
        <f t="shared" si="4"/>
        <v>0.75409836065573721</v>
      </c>
    </row>
    <row r="87" spans="4:5" x14ac:dyDescent="0.45">
      <c r="D87">
        <f t="shared" si="2"/>
        <v>1.2400000000000007</v>
      </c>
      <c r="E87">
        <f t="shared" si="4"/>
        <v>0.74193548387096719</v>
      </c>
    </row>
    <row r="88" spans="4:5" x14ac:dyDescent="0.45">
      <c r="D88">
        <f t="shared" si="2"/>
        <v>1.2600000000000007</v>
      </c>
      <c r="E88">
        <f t="shared" si="4"/>
        <v>0.73015873015872979</v>
      </c>
    </row>
    <row r="89" spans="4:5" x14ac:dyDescent="0.45">
      <c r="D89">
        <f t="shared" si="2"/>
        <v>1.2800000000000007</v>
      </c>
      <c r="E89">
        <f t="shared" si="4"/>
        <v>0.71874999999999956</v>
      </c>
    </row>
    <row r="90" spans="4:5" x14ac:dyDescent="0.45">
      <c r="D90">
        <f t="shared" si="2"/>
        <v>1.3000000000000007</v>
      </c>
      <c r="E90">
        <f t="shared" si="4"/>
        <v>0.70769230769230729</v>
      </c>
    </row>
    <row r="91" spans="4:5" x14ac:dyDescent="0.45">
      <c r="D91">
        <f t="shared" ref="D91:D123" si="5">D90+0.02</f>
        <v>1.3200000000000007</v>
      </c>
      <c r="E91">
        <f t="shared" si="4"/>
        <v>0.69696969696969646</v>
      </c>
    </row>
    <row r="92" spans="4:5" x14ac:dyDescent="0.45">
      <c r="D92">
        <f t="shared" si="5"/>
        <v>1.3400000000000007</v>
      </c>
      <c r="E92">
        <f t="shared" si="4"/>
        <v>0.68656716417910413</v>
      </c>
    </row>
    <row r="93" spans="4:5" x14ac:dyDescent="0.45">
      <c r="D93">
        <f t="shared" si="5"/>
        <v>1.3600000000000008</v>
      </c>
      <c r="E93">
        <f t="shared" si="4"/>
        <v>0.6764705882352936</v>
      </c>
    </row>
    <row r="94" spans="4:5" x14ac:dyDescent="0.45">
      <c r="D94">
        <f t="shared" si="5"/>
        <v>1.3800000000000008</v>
      </c>
      <c r="E94">
        <f t="shared" si="4"/>
        <v>0.66666666666666619</v>
      </c>
    </row>
    <row r="95" spans="4:5" x14ac:dyDescent="0.45">
      <c r="D95">
        <f t="shared" si="5"/>
        <v>1.4000000000000008</v>
      </c>
      <c r="E95">
        <f t="shared" si="4"/>
        <v>0.6571428571428567</v>
      </c>
    </row>
    <row r="96" spans="4:5" x14ac:dyDescent="0.45">
      <c r="D96">
        <f t="shared" si="5"/>
        <v>1.4200000000000008</v>
      </c>
      <c r="E96">
        <f t="shared" si="4"/>
        <v>0.64788732394366155</v>
      </c>
    </row>
    <row r="97" spans="4:5" x14ac:dyDescent="0.45">
      <c r="D97">
        <f t="shared" si="5"/>
        <v>1.4400000000000008</v>
      </c>
      <c r="E97">
        <f t="shared" si="4"/>
        <v>0.63888888888888851</v>
      </c>
    </row>
    <row r="98" spans="4:5" x14ac:dyDescent="0.45">
      <c r="D98">
        <f t="shared" si="5"/>
        <v>1.4600000000000009</v>
      </c>
      <c r="E98">
        <f t="shared" si="4"/>
        <v>0.63013698630136938</v>
      </c>
    </row>
    <row r="99" spans="4:5" x14ac:dyDescent="0.45">
      <c r="D99">
        <f t="shared" si="5"/>
        <v>1.4800000000000009</v>
      </c>
      <c r="E99">
        <f t="shared" si="4"/>
        <v>0.62162162162162116</v>
      </c>
    </row>
    <row r="100" spans="4:5" x14ac:dyDescent="0.45">
      <c r="D100">
        <f t="shared" si="5"/>
        <v>1.5000000000000009</v>
      </c>
      <c r="E100">
        <f t="shared" si="4"/>
        <v>0.61333333333333295</v>
      </c>
    </row>
    <row r="101" spans="4:5" x14ac:dyDescent="0.45">
      <c r="D101">
        <f t="shared" si="5"/>
        <v>1.5200000000000009</v>
      </c>
      <c r="E101">
        <f t="shared" si="4"/>
        <v>0.60526315789473639</v>
      </c>
    </row>
    <row r="102" spans="4:5" x14ac:dyDescent="0.45">
      <c r="D102">
        <f t="shared" si="5"/>
        <v>1.5400000000000009</v>
      </c>
      <c r="E102">
        <f t="shared" si="4"/>
        <v>0.59740259740259705</v>
      </c>
    </row>
    <row r="103" spans="4:5" x14ac:dyDescent="0.45">
      <c r="D103">
        <f t="shared" si="5"/>
        <v>1.5600000000000009</v>
      </c>
      <c r="E103">
        <f t="shared" si="4"/>
        <v>0.58974358974358931</v>
      </c>
    </row>
    <row r="104" spans="4:5" x14ac:dyDescent="0.45">
      <c r="D104">
        <f t="shared" si="5"/>
        <v>1.580000000000001</v>
      </c>
      <c r="E104">
        <f t="shared" si="4"/>
        <v>0.58227848101265789</v>
      </c>
    </row>
    <row r="105" spans="4:5" x14ac:dyDescent="0.45">
      <c r="D105">
        <f t="shared" si="5"/>
        <v>1.600000000000001</v>
      </c>
      <c r="E105">
        <f t="shared" si="4"/>
        <v>0.57499999999999962</v>
      </c>
    </row>
    <row r="106" spans="4:5" x14ac:dyDescent="0.45">
      <c r="D106">
        <f t="shared" si="5"/>
        <v>1.620000000000001</v>
      </c>
      <c r="E106">
        <f t="shared" si="4"/>
        <v>0.56790123456790087</v>
      </c>
    </row>
    <row r="107" spans="4:5" x14ac:dyDescent="0.45">
      <c r="D107">
        <f t="shared" si="5"/>
        <v>1.640000000000001</v>
      </c>
      <c r="E107">
        <f t="shared" si="4"/>
        <v>0.56097560975609717</v>
      </c>
    </row>
    <row r="108" spans="4:5" x14ac:dyDescent="0.45">
      <c r="D108">
        <f t="shared" si="5"/>
        <v>1.660000000000001</v>
      </c>
      <c r="E108">
        <f t="shared" si="4"/>
        <v>0.55421686746987919</v>
      </c>
    </row>
    <row r="109" spans="4:5" x14ac:dyDescent="0.45">
      <c r="D109">
        <f t="shared" si="5"/>
        <v>1.680000000000001</v>
      </c>
      <c r="E109">
        <f t="shared" si="4"/>
        <v>0.54761904761904723</v>
      </c>
    </row>
    <row r="110" spans="4:5" x14ac:dyDescent="0.45">
      <c r="D110">
        <f t="shared" si="5"/>
        <v>1.7000000000000011</v>
      </c>
      <c r="E110">
        <f t="shared" si="4"/>
        <v>0.54117647058823493</v>
      </c>
    </row>
    <row r="111" spans="4:5" x14ac:dyDescent="0.45">
      <c r="D111">
        <f t="shared" si="5"/>
        <v>1.7200000000000011</v>
      </c>
      <c r="E111">
        <f t="shared" si="4"/>
        <v>0.53488372093023218</v>
      </c>
    </row>
    <row r="112" spans="4:5" x14ac:dyDescent="0.45">
      <c r="D112">
        <f t="shared" si="5"/>
        <v>1.7400000000000011</v>
      </c>
      <c r="E112">
        <f t="shared" si="4"/>
        <v>0.52873563218390773</v>
      </c>
    </row>
    <row r="113" spans="3:5" x14ac:dyDescent="0.45">
      <c r="D113">
        <f t="shared" si="5"/>
        <v>1.7600000000000011</v>
      </c>
      <c r="E113">
        <f t="shared" si="4"/>
        <v>0.52272727272727237</v>
      </c>
    </row>
    <row r="114" spans="3:5" x14ac:dyDescent="0.45">
      <c r="D114">
        <f t="shared" si="5"/>
        <v>1.7800000000000011</v>
      </c>
      <c r="E114">
        <f t="shared" si="4"/>
        <v>0.51685393258426926</v>
      </c>
    </row>
    <row r="115" spans="3:5" x14ac:dyDescent="0.45">
      <c r="D115">
        <f t="shared" si="5"/>
        <v>1.8000000000000012</v>
      </c>
      <c r="E115">
        <f t="shared" si="4"/>
        <v>0.51111111111111074</v>
      </c>
    </row>
    <row r="116" spans="3:5" x14ac:dyDescent="0.45">
      <c r="D116">
        <f t="shared" si="5"/>
        <v>1.8200000000000012</v>
      </c>
      <c r="E116">
        <f t="shared" si="4"/>
        <v>0.50549450549450514</v>
      </c>
    </row>
    <row r="117" spans="3:5" x14ac:dyDescent="0.45">
      <c r="D117">
        <f t="shared" si="5"/>
        <v>1.8400000000000012</v>
      </c>
      <c r="E117">
        <f t="shared" si="4"/>
        <v>0.49999999999999961</v>
      </c>
    </row>
    <row r="118" spans="3:5" x14ac:dyDescent="0.45">
      <c r="D118">
        <f t="shared" si="5"/>
        <v>1.8600000000000012</v>
      </c>
      <c r="E118">
        <f t="shared" si="4"/>
        <v>0.49462365591397811</v>
      </c>
    </row>
    <row r="119" spans="3:5" x14ac:dyDescent="0.45">
      <c r="D119">
        <f t="shared" si="5"/>
        <v>1.8800000000000012</v>
      </c>
      <c r="E119">
        <f t="shared" si="4"/>
        <v>0.48936170212765923</v>
      </c>
    </row>
    <row r="120" spans="3:5" x14ac:dyDescent="0.45">
      <c r="D120">
        <f t="shared" si="5"/>
        <v>1.9000000000000012</v>
      </c>
      <c r="E120">
        <f t="shared" si="4"/>
        <v>0.48421052631578915</v>
      </c>
    </row>
    <row r="121" spans="3:5" x14ac:dyDescent="0.45">
      <c r="D121">
        <f t="shared" si="5"/>
        <v>1.9200000000000013</v>
      </c>
      <c r="E121">
        <f t="shared" ref="E121:E125" si="6">$E$13*$E$14*2.5*$E$16/D121/$E$20</f>
        <v>0.4791666666666663</v>
      </c>
    </row>
    <row r="122" spans="3:5" x14ac:dyDescent="0.45">
      <c r="D122">
        <f t="shared" si="5"/>
        <v>1.9400000000000013</v>
      </c>
      <c r="E122">
        <f t="shared" si="6"/>
        <v>0.47422680412371099</v>
      </c>
    </row>
    <row r="123" spans="3:5" x14ac:dyDescent="0.45">
      <c r="D123">
        <f t="shared" si="5"/>
        <v>1.9600000000000013</v>
      </c>
      <c r="E123">
        <f t="shared" si="6"/>
        <v>0.46938775510204045</v>
      </c>
    </row>
    <row r="124" spans="3:5" x14ac:dyDescent="0.45">
      <c r="D124">
        <f>D123+0.02</f>
        <v>1.9800000000000013</v>
      </c>
      <c r="E124">
        <f t="shared" si="6"/>
        <v>0.46464646464646431</v>
      </c>
    </row>
    <row r="125" spans="3:5" x14ac:dyDescent="0.45">
      <c r="C125" t="s">
        <v>6</v>
      </c>
      <c r="D125" s="33">
        <f t="shared" ref="D125:D152" si="7">D124+0.02</f>
        <v>2.0000000000000013</v>
      </c>
      <c r="E125">
        <f t="shared" si="6"/>
        <v>0.45999999999999969</v>
      </c>
    </row>
    <row r="126" spans="3:5" x14ac:dyDescent="0.45">
      <c r="D126">
        <f t="shared" si="7"/>
        <v>2.0200000000000014</v>
      </c>
      <c r="E126">
        <f>$E$13*$E$14*2.5*$E$16*$E$17/(D126^2)/$E$20</f>
        <v>0.450936182727183</v>
      </c>
    </row>
    <row r="127" spans="3:5" x14ac:dyDescent="0.45">
      <c r="D127">
        <f t="shared" si="7"/>
        <v>2.0400000000000014</v>
      </c>
      <c r="E127">
        <f t="shared" ref="E127:E144" si="8">$E$13*$E$14*2.5*$E$16*$E$17/(D127^2)/$E$20</f>
        <v>0.4421376393694727</v>
      </c>
    </row>
    <row r="128" spans="3:5" x14ac:dyDescent="0.45">
      <c r="D128">
        <f t="shared" si="7"/>
        <v>2.0600000000000014</v>
      </c>
      <c r="E128">
        <f t="shared" si="8"/>
        <v>0.43359411820152638</v>
      </c>
    </row>
    <row r="129" spans="4:5" x14ac:dyDescent="0.45">
      <c r="D129">
        <f t="shared" si="7"/>
        <v>2.0800000000000014</v>
      </c>
      <c r="E129">
        <f t="shared" si="8"/>
        <v>0.4252958579881651</v>
      </c>
    </row>
    <row r="130" spans="4:5" x14ac:dyDescent="0.45">
      <c r="D130">
        <f t="shared" si="7"/>
        <v>2.1000000000000014</v>
      </c>
      <c r="E130">
        <f t="shared" si="8"/>
        <v>0.41723356009070228</v>
      </c>
    </row>
    <row r="131" spans="4:5" x14ac:dyDescent="0.45">
      <c r="D131">
        <f t="shared" si="7"/>
        <v>2.1200000000000014</v>
      </c>
      <c r="E131">
        <f t="shared" si="8"/>
        <v>0.40939836240654981</v>
      </c>
    </row>
    <row r="132" spans="4:5" x14ac:dyDescent="0.45">
      <c r="D132">
        <f t="shared" si="7"/>
        <v>2.1400000000000015</v>
      </c>
      <c r="E132">
        <f t="shared" si="8"/>
        <v>0.40178181500567672</v>
      </c>
    </row>
    <row r="133" spans="4:5" x14ac:dyDescent="0.45">
      <c r="D133">
        <f t="shared" si="7"/>
        <v>2.1600000000000015</v>
      </c>
      <c r="E133">
        <f t="shared" si="8"/>
        <v>0.39437585733881969</v>
      </c>
    </row>
    <row r="134" spans="4:5" x14ac:dyDescent="0.45">
      <c r="D134">
        <f t="shared" si="7"/>
        <v>2.1800000000000015</v>
      </c>
      <c r="E134">
        <f t="shared" si="8"/>
        <v>0.38717279690261702</v>
      </c>
    </row>
    <row r="135" spans="4:5" x14ac:dyDescent="0.45">
      <c r="D135">
        <f t="shared" si="7"/>
        <v>2.2000000000000015</v>
      </c>
      <c r="E135">
        <f t="shared" si="8"/>
        <v>0.38016528925619775</v>
      </c>
    </row>
    <row r="136" spans="4:5" x14ac:dyDescent="0.45">
      <c r="D136">
        <f t="shared" si="7"/>
        <v>2.2200000000000015</v>
      </c>
      <c r="E136">
        <f t="shared" si="8"/>
        <v>0.37334631929226464</v>
      </c>
    </row>
    <row r="137" spans="4:5" x14ac:dyDescent="0.45">
      <c r="D137">
        <f t="shared" si="7"/>
        <v>2.2400000000000015</v>
      </c>
      <c r="E137">
        <f t="shared" si="8"/>
        <v>0.36670918367346883</v>
      </c>
    </row>
    <row r="138" spans="4:5" x14ac:dyDescent="0.45">
      <c r="D138">
        <f t="shared" si="7"/>
        <v>2.2600000000000016</v>
      </c>
      <c r="E138">
        <f t="shared" si="8"/>
        <v>0.36024747435194565</v>
      </c>
    </row>
    <row r="139" spans="4:5" x14ac:dyDescent="0.45">
      <c r="D139">
        <f t="shared" si="7"/>
        <v>2.2800000000000016</v>
      </c>
      <c r="E139">
        <f t="shared" si="8"/>
        <v>0.35395506309633679</v>
      </c>
    </row>
    <row r="140" spans="4:5" x14ac:dyDescent="0.45">
      <c r="D140">
        <f t="shared" si="7"/>
        <v>2.3000000000000016</v>
      </c>
      <c r="E140">
        <f t="shared" si="8"/>
        <v>0.34782608695652123</v>
      </c>
    </row>
    <row r="141" spans="4:5" x14ac:dyDescent="0.45">
      <c r="D141">
        <f t="shared" si="7"/>
        <v>2.3200000000000016</v>
      </c>
      <c r="E141">
        <f t="shared" si="8"/>
        <v>0.34185493460166416</v>
      </c>
    </row>
    <row r="142" spans="4:5" x14ac:dyDescent="0.45">
      <c r="D142">
        <f t="shared" si="7"/>
        <v>2.3400000000000016</v>
      </c>
      <c r="E142">
        <f t="shared" si="8"/>
        <v>0.33603623347213035</v>
      </c>
    </row>
    <row r="143" spans="4:5" x14ac:dyDescent="0.45">
      <c r="D143">
        <f t="shared" si="7"/>
        <v>2.3600000000000017</v>
      </c>
      <c r="E143">
        <f t="shared" si="8"/>
        <v>0.33036483769031838</v>
      </c>
    </row>
    <row r="144" spans="4:5" x14ac:dyDescent="0.45">
      <c r="D144">
        <f t="shared" si="7"/>
        <v>2.3800000000000017</v>
      </c>
      <c r="E144">
        <f t="shared" si="8"/>
        <v>0.32483581667961253</v>
      </c>
    </row>
    <row r="145" spans="3:5" x14ac:dyDescent="0.45">
      <c r="C145" s="34"/>
      <c r="D145" s="34">
        <f t="shared" si="7"/>
        <v>2.4000000000000017</v>
      </c>
      <c r="E145" s="34">
        <f>$E$22</f>
        <v>0.32000000000000006</v>
      </c>
    </row>
    <row r="146" spans="3:5" x14ac:dyDescent="0.45">
      <c r="D146">
        <f t="shared" si="7"/>
        <v>2.4200000000000017</v>
      </c>
      <c r="E146" s="34">
        <f t="shared" ref="E146:E209" si="9">$E$22</f>
        <v>0.32000000000000006</v>
      </c>
    </row>
    <row r="147" spans="3:5" x14ac:dyDescent="0.45">
      <c r="D147">
        <f t="shared" si="7"/>
        <v>2.4400000000000017</v>
      </c>
      <c r="E147" s="34">
        <f t="shared" si="9"/>
        <v>0.32000000000000006</v>
      </c>
    </row>
    <row r="148" spans="3:5" x14ac:dyDescent="0.45">
      <c r="D148">
        <f t="shared" si="7"/>
        <v>2.4600000000000017</v>
      </c>
      <c r="E148" s="34">
        <f t="shared" si="9"/>
        <v>0.32000000000000006</v>
      </c>
    </row>
    <row r="149" spans="3:5" x14ac:dyDescent="0.45">
      <c r="D149">
        <f t="shared" si="7"/>
        <v>2.4800000000000018</v>
      </c>
      <c r="E149" s="34">
        <f t="shared" si="9"/>
        <v>0.32000000000000006</v>
      </c>
    </row>
    <row r="150" spans="3:5" x14ac:dyDescent="0.45">
      <c r="D150">
        <f t="shared" si="7"/>
        <v>2.5000000000000018</v>
      </c>
      <c r="E150" s="34">
        <f t="shared" si="9"/>
        <v>0.32000000000000006</v>
      </c>
    </row>
    <row r="151" spans="3:5" x14ac:dyDescent="0.45">
      <c r="D151">
        <f t="shared" si="7"/>
        <v>2.5200000000000018</v>
      </c>
      <c r="E151" s="34">
        <f t="shared" si="9"/>
        <v>0.32000000000000006</v>
      </c>
    </row>
    <row r="152" spans="3:5" x14ac:dyDescent="0.45">
      <c r="D152">
        <f t="shared" si="7"/>
        <v>2.5400000000000018</v>
      </c>
      <c r="E152" s="34">
        <f t="shared" si="9"/>
        <v>0.32000000000000006</v>
      </c>
    </row>
    <row r="153" spans="3:5" x14ac:dyDescent="0.45">
      <c r="D153">
        <f>D152+0.02</f>
        <v>2.5600000000000018</v>
      </c>
      <c r="E153" s="34">
        <f t="shared" si="9"/>
        <v>0.32000000000000006</v>
      </c>
    </row>
    <row r="154" spans="3:5" x14ac:dyDescent="0.45">
      <c r="D154">
        <f t="shared" ref="D154:D205" si="10">D153+0.02</f>
        <v>2.5800000000000018</v>
      </c>
      <c r="E154" s="34">
        <f t="shared" si="9"/>
        <v>0.32000000000000006</v>
      </c>
    </row>
    <row r="155" spans="3:5" x14ac:dyDescent="0.45">
      <c r="D155">
        <f t="shared" si="10"/>
        <v>2.6000000000000019</v>
      </c>
      <c r="E155" s="34">
        <f t="shared" si="9"/>
        <v>0.32000000000000006</v>
      </c>
    </row>
    <row r="156" spans="3:5" x14ac:dyDescent="0.45">
      <c r="D156">
        <f t="shared" si="10"/>
        <v>2.6200000000000019</v>
      </c>
      <c r="E156" s="34">
        <f t="shared" si="9"/>
        <v>0.32000000000000006</v>
      </c>
    </row>
    <row r="157" spans="3:5" x14ac:dyDescent="0.45">
      <c r="D157">
        <f t="shared" si="10"/>
        <v>2.6400000000000019</v>
      </c>
      <c r="E157" s="34">
        <f t="shared" si="9"/>
        <v>0.32000000000000006</v>
      </c>
    </row>
    <row r="158" spans="3:5" x14ac:dyDescent="0.45">
      <c r="D158">
        <f t="shared" si="10"/>
        <v>2.6600000000000019</v>
      </c>
      <c r="E158" s="34">
        <f t="shared" si="9"/>
        <v>0.32000000000000006</v>
      </c>
    </row>
    <row r="159" spans="3:5" x14ac:dyDescent="0.45">
      <c r="D159">
        <f t="shared" si="10"/>
        <v>2.6800000000000019</v>
      </c>
      <c r="E159" s="34">
        <f t="shared" si="9"/>
        <v>0.32000000000000006</v>
      </c>
    </row>
    <row r="160" spans="3:5" x14ac:dyDescent="0.45">
      <c r="D160">
        <f t="shared" si="10"/>
        <v>2.700000000000002</v>
      </c>
      <c r="E160" s="34">
        <f t="shared" si="9"/>
        <v>0.32000000000000006</v>
      </c>
    </row>
    <row r="161" spans="4:5" x14ac:dyDescent="0.45">
      <c r="D161">
        <f t="shared" si="10"/>
        <v>2.720000000000002</v>
      </c>
      <c r="E161" s="34">
        <f t="shared" si="9"/>
        <v>0.32000000000000006</v>
      </c>
    </row>
    <row r="162" spans="4:5" x14ac:dyDescent="0.45">
      <c r="D162">
        <f t="shared" si="10"/>
        <v>2.740000000000002</v>
      </c>
      <c r="E162" s="34">
        <f t="shared" si="9"/>
        <v>0.32000000000000006</v>
      </c>
    </row>
    <row r="163" spans="4:5" x14ac:dyDescent="0.45">
      <c r="D163">
        <f t="shared" si="10"/>
        <v>2.760000000000002</v>
      </c>
      <c r="E163" s="34">
        <f t="shared" si="9"/>
        <v>0.32000000000000006</v>
      </c>
    </row>
    <row r="164" spans="4:5" x14ac:dyDescent="0.45">
      <c r="D164">
        <f t="shared" si="10"/>
        <v>2.780000000000002</v>
      </c>
      <c r="E164" s="34">
        <f t="shared" si="9"/>
        <v>0.32000000000000006</v>
      </c>
    </row>
    <row r="165" spans="4:5" x14ac:dyDescent="0.45">
      <c r="D165">
        <f t="shared" si="10"/>
        <v>2.800000000000002</v>
      </c>
      <c r="E165" s="34">
        <f t="shared" si="9"/>
        <v>0.32000000000000006</v>
      </c>
    </row>
    <row r="166" spans="4:5" x14ac:dyDescent="0.45">
      <c r="D166">
        <f t="shared" si="10"/>
        <v>2.8200000000000021</v>
      </c>
      <c r="E166" s="34">
        <f t="shared" si="9"/>
        <v>0.32000000000000006</v>
      </c>
    </row>
    <row r="167" spans="4:5" x14ac:dyDescent="0.45">
      <c r="D167">
        <f t="shared" si="10"/>
        <v>2.8400000000000021</v>
      </c>
      <c r="E167" s="34">
        <f t="shared" si="9"/>
        <v>0.32000000000000006</v>
      </c>
    </row>
    <row r="168" spans="4:5" x14ac:dyDescent="0.45">
      <c r="D168">
        <f t="shared" si="10"/>
        <v>2.8600000000000021</v>
      </c>
      <c r="E168" s="34">
        <f t="shared" si="9"/>
        <v>0.32000000000000006</v>
      </c>
    </row>
    <row r="169" spans="4:5" x14ac:dyDescent="0.45">
      <c r="D169">
        <f t="shared" si="10"/>
        <v>2.8800000000000021</v>
      </c>
      <c r="E169" s="34">
        <f t="shared" si="9"/>
        <v>0.32000000000000006</v>
      </c>
    </row>
    <row r="170" spans="4:5" x14ac:dyDescent="0.45">
      <c r="D170">
        <f t="shared" si="10"/>
        <v>2.9000000000000021</v>
      </c>
      <c r="E170" s="34">
        <f t="shared" si="9"/>
        <v>0.32000000000000006</v>
      </c>
    </row>
    <row r="171" spans="4:5" x14ac:dyDescent="0.45">
      <c r="D171">
        <f t="shared" si="10"/>
        <v>2.9200000000000021</v>
      </c>
      <c r="E171" s="34">
        <f t="shared" si="9"/>
        <v>0.32000000000000006</v>
      </c>
    </row>
    <row r="172" spans="4:5" x14ac:dyDescent="0.45">
      <c r="D172">
        <f t="shared" si="10"/>
        <v>2.9400000000000022</v>
      </c>
      <c r="E172" s="34">
        <f t="shared" si="9"/>
        <v>0.32000000000000006</v>
      </c>
    </row>
    <row r="173" spans="4:5" x14ac:dyDescent="0.45">
      <c r="D173">
        <f t="shared" si="10"/>
        <v>2.9600000000000022</v>
      </c>
      <c r="E173" s="34">
        <f t="shared" si="9"/>
        <v>0.32000000000000006</v>
      </c>
    </row>
    <row r="174" spans="4:5" x14ac:dyDescent="0.45">
      <c r="D174">
        <f t="shared" si="10"/>
        <v>2.9800000000000022</v>
      </c>
      <c r="E174" s="34">
        <f t="shared" si="9"/>
        <v>0.32000000000000006</v>
      </c>
    </row>
    <row r="175" spans="4:5" x14ac:dyDescent="0.45">
      <c r="D175">
        <f t="shared" si="10"/>
        <v>3.0000000000000022</v>
      </c>
      <c r="E175" s="34">
        <f t="shared" si="9"/>
        <v>0.32000000000000006</v>
      </c>
    </row>
    <row r="176" spans="4:5" x14ac:dyDescent="0.45">
      <c r="D176">
        <f t="shared" si="10"/>
        <v>3.0200000000000022</v>
      </c>
      <c r="E176" s="34">
        <f t="shared" si="9"/>
        <v>0.32000000000000006</v>
      </c>
    </row>
    <row r="177" spans="4:5" x14ac:dyDescent="0.45">
      <c r="D177">
        <f t="shared" si="10"/>
        <v>3.0400000000000023</v>
      </c>
      <c r="E177" s="34">
        <f t="shared" si="9"/>
        <v>0.32000000000000006</v>
      </c>
    </row>
    <row r="178" spans="4:5" x14ac:dyDescent="0.45">
      <c r="D178">
        <f t="shared" si="10"/>
        <v>3.0600000000000023</v>
      </c>
      <c r="E178" s="34">
        <f t="shared" si="9"/>
        <v>0.32000000000000006</v>
      </c>
    </row>
    <row r="179" spans="4:5" x14ac:dyDescent="0.45">
      <c r="D179">
        <f t="shared" si="10"/>
        <v>3.0800000000000023</v>
      </c>
      <c r="E179" s="34">
        <f t="shared" si="9"/>
        <v>0.32000000000000006</v>
      </c>
    </row>
    <row r="180" spans="4:5" x14ac:dyDescent="0.45">
      <c r="D180">
        <f t="shared" si="10"/>
        <v>3.1000000000000023</v>
      </c>
      <c r="E180" s="34">
        <f t="shared" si="9"/>
        <v>0.32000000000000006</v>
      </c>
    </row>
    <row r="181" spans="4:5" x14ac:dyDescent="0.45">
      <c r="D181">
        <f t="shared" si="10"/>
        <v>3.1200000000000023</v>
      </c>
      <c r="E181" s="34">
        <f t="shared" si="9"/>
        <v>0.32000000000000006</v>
      </c>
    </row>
    <row r="182" spans="4:5" x14ac:dyDescent="0.45">
      <c r="D182">
        <f t="shared" si="10"/>
        <v>3.1400000000000023</v>
      </c>
      <c r="E182" s="34">
        <f t="shared" si="9"/>
        <v>0.32000000000000006</v>
      </c>
    </row>
    <row r="183" spans="4:5" x14ac:dyDescent="0.45">
      <c r="D183">
        <f t="shared" si="10"/>
        <v>3.1600000000000024</v>
      </c>
      <c r="E183" s="34">
        <f t="shared" si="9"/>
        <v>0.32000000000000006</v>
      </c>
    </row>
    <row r="184" spans="4:5" x14ac:dyDescent="0.45">
      <c r="D184">
        <f t="shared" si="10"/>
        <v>3.1800000000000024</v>
      </c>
      <c r="E184" s="34">
        <f t="shared" si="9"/>
        <v>0.32000000000000006</v>
      </c>
    </row>
    <row r="185" spans="4:5" x14ac:dyDescent="0.45">
      <c r="D185">
        <f t="shared" si="10"/>
        <v>3.2000000000000024</v>
      </c>
      <c r="E185" s="34">
        <f t="shared" si="9"/>
        <v>0.32000000000000006</v>
      </c>
    </row>
    <row r="186" spans="4:5" x14ac:dyDescent="0.45">
      <c r="D186">
        <f t="shared" si="10"/>
        <v>3.2200000000000024</v>
      </c>
      <c r="E186" s="34">
        <f t="shared" si="9"/>
        <v>0.32000000000000006</v>
      </c>
    </row>
    <row r="187" spans="4:5" x14ac:dyDescent="0.45">
      <c r="D187">
        <f t="shared" si="10"/>
        <v>3.2400000000000024</v>
      </c>
      <c r="E187" s="34">
        <f t="shared" si="9"/>
        <v>0.32000000000000006</v>
      </c>
    </row>
    <row r="188" spans="4:5" x14ac:dyDescent="0.45">
      <c r="D188">
        <f t="shared" si="10"/>
        <v>3.2600000000000025</v>
      </c>
      <c r="E188" s="34">
        <f t="shared" si="9"/>
        <v>0.32000000000000006</v>
      </c>
    </row>
    <row r="189" spans="4:5" x14ac:dyDescent="0.45">
      <c r="D189">
        <f t="shared" si="10"/>
        <v>3.2800000000000025</v>
      </c>
      <c r="E189" s="34">
        <f t="shared" si="9"/>
        <v>0.32000000000000006</v>
      </c>
    </row>
    <row r="190" spans="4:5" x14ac:dyDescent="0.45">
      <c r="D190">
        <f t="shared" si="10"/>
        <v>3.3000000000000025</v>
      </c>
      <c r="E190" s="34">
        <f t="shared" si="9"/>
        <v>0.32000000000000006</v>
      </c>
    </row>
    <row r="191" spans="4:5" x14ac:dyDescent="0.45">
      <c r="D191">
        <f t="shared" si="10"/>
        <v>3.3200000000000025</v>
      </c>
      <c r="E191" s="34">
        <f t="shared" si="9"/>
        <v>0.32000000000000006</v>
      </c>
    </row>
    <row r="192" spans="4:5" x14ac:dyDescent="0.45">
      <c r="D192">
        <f t="shared" si="10"/>
        <v>3.3400000000000025</v>
      </c>
      <c r="E192" s="34">
        <f t="shared" si="9"/>
        <v>0.32000000000000006</v>
      </c>
    </row>
    <row r="193" spans="4:5" x14ac:dyDescent="0.45">
      <c r="D193">
        <f t="shared" si="10"/>
        <v>3.3600000000000025</v>
      </c>
      <c r="E193" s="34">
        <f t="shared" si="9"/>
        <v>0.32000000000000006</v>
      </c>
    </row>
    <row r="194" spans="4:5" x14ac:dyDescent="0.45">
      <c r="D194">
        <f t="shared" si="10"/>
        <v>3.3800000000000026</v>
      </c>
      <c r="E194" s="34">
        <f t="shared" si="9"/>
        <v>0.32000000000000006</v>
      </c>
    </row>
    <row r="195" spans="4:5" x14ac:dyDescent="0.45">
      <c r="D195">
        <f t="shared" si="10"/>
        <v>3.4000000000000026</v>
      </c>
      <c r="E195" s="34">
        <f t="shared" si="9"/>
        <v>0.32000000000000006</v>
      </c>
    </row>
    <row r="196" spans="4:5" x14ac:dyDescent="0.45">
      <c r="D196">
        <f t="shared" si="10"/>
        <v>3.4200000000000026</v>
      </c>
      <c r="E196" s="34">
        <f t="shared" si="9"/>
        <v>0.32000000000000006</v>
      </c>
    </row>
    <row r="197" spans="4:5" x14ac:dyDescent="0.45">
      <c r="D197">
        <f t="shared" si="10"/>
        <v>3.4400000000000026</v>
      </c>
      <c r="E197" s="34">
        <f t="shared" si="9"/>
        <v>0.32000000000000006</v>
      </c>
    </row>
    <row r="198" spans="4:5" x14ac:dyDescent="0.45">
      <c r="D198">
        <f t="shared" si="10"/>
        <v>3.4600000000000026</v>
      </c>
      <c r="E198" s="34">
        <f t="shared" si="9"/>
        <v>0.32000000000000006</v>
      </c>
    </row>
    <row r="199" spans="4:5" x14ac:dyDescent="0.45">
      <c r="D199">
        <f t="shared" si="10"/>
        <v>3.4800000000000026</v>
      </c>
      <c r="E199" s="34">
        <f t="shared" si="9"/>
        <v>0.32000000000000006</v>
      </c>
    </row>
    <row r="200" spans="4:5" x14ac:dyDescent="0.45">
      <c r="D200">
        <f t="shared" si="10"/>
        <v>3.5000000000000027</v>
      </c>
      <c r="E200" s="34">
        <f t="shared" si="9"/>
        <v>0.32000000000000006</v>
      </c>
    </row>
    <row r="201" spans="4:5" x14ac:dyDescent="0.45">
      <c r="D201">
        <f t="shared" si="10"/>
        <v>3.5200000000000027</v>
      </c>
      <c r="E201" s="34">
        <f t="shared" si="9"/>
        <v>0.32000000000000006</v>
      </c>
    </row>
    <row r="202" spans="4:5" x14ac:dyDescent="0.45">
      <c r="D202">
        <f t="shared" si="10"/>
        <v>3.5400000000000027</v>
      </c>
      <c r="E202" s="34">
        <f t="shared" si="9"/>
        <v>0.32000000000000006</v>
      </c>
    </row>
    <row r="203" spans="4:5" x14ac:dyDescent="0.45">
      <c r="D203">
        <f t="shared" si="10"/>
        <v>3.5600000000000027</v>
      </c>
      <c r="E203" s="34">
        <f t="shared" si="9"/>
        <v>0.32000000000000006</v>
      </c>
    </row>
    <row r="204" spans="4:5" x14ac:dyDescent="0.45">
      <c r="D204">
        <f t="shared" si="10"/>
        <v>3.5800000000000027</v>
      </c>
      <c r="E204" s="34">
        <f t="shared" si="9"/>
        <v>0.32000000000000006</v>
      </c>
    </row>
    <row r="205" spans="4:5" x14ac:dyDescent="0.45">
      <c r="D205">
        <f t="shared" si="10"/>
        <v>3.6000000000000028</v>
      </c>
      <c r="E205" s="34">
        <f t="shared" si="9"/>
        <v>0.32000000000000006</v>
      </c>
    </row>
    <row r="206" spans="4:5" x14ac:dyDescent="0.45">
      <c r="D206">
        <f>D205+0.02</f>
        <v>3.6200000000000028</v>
      </c>
      <c r="E206" s="34">
        <f t="shared" si="9"/>
        <v>0.32000000000000006</v>
      </c>
    </row>
    <row r="207" spans="4:5" x14ac:dyDescent="0.45">
      <c r="D207">
        <f t="shared" ref="D207:D225" si="11">D206+0.02</f>
        <v>3.6400000000000028</v>
      </c>
      <c r="E207" s="34">
        <f t="shared" si="9"/>
        <v>0.32000000000000006</v>
      </c>
    </row>
    <row r="208" spans="4:5" x14ac:dyDescent="0.45">
      <c r="D208">
        <f t="shared" si="11"/>
        <v>3.6600000000000028</v>
      </c>
      <c r="E208" s="34">
        <f t="shared" si="9"/>
        <v>0.32000000000000006</v>
      </c>
    </row>
    <row r="209" spans="4:5" x14ac:dyDescent="0.45">
      <c r="D209">
        <f t="shared" si="11"/>
        <v>3.6800000000000028</v>
      </c>
      <c r="E209" s="34">
        <f t="shared" si="9"/>
        <v>0.32000000000000006</v>
      </c>
    </row>
    <row r="210" spans="4:5" x14ac:dyDescent="0.45">
      <c r="D210">
        <f t="shared" si="11"/>
        <v>3.7000000000000028</v>
      </c>
      <c r="E210" s="34">
        <f t="shared" ref="E210:E225" si="12">$E$22</f>
        <v>0.32000000000000006</v>
      </c>
    </row>
    <row r="211" spans="4:5" x14ac:dyDescent="0.45">
      <c r="D211">
        <f t="shared" si="11"/>
        <v>3.7200000000000029</v>
      </c>
      <c r="E211" s="34">
        <f t="shared" si="12"/>
        <v>0.32000000000000006</v>
      </c>
    </row>
    <row r="212" spans="4:5" x14ac:dyDescent="0.45">
      <c r="D212">
        <f t="shared" si="11"/>
        <v>3.7400000000000029</v>
      </c>
      <c r="E212" s="34">
        <f t="shared" si="12"/>
        <v>0.32000000000000006</v>
      </c>
    </row>
    <row r="213" spans="4:5" x14ac:dyDescent="0.45">
      <c r="D213">
        <f t="shared" si="11"/>
        <v>3.7600000000000029</v>
      </c>
      <c r="E213" s="34">
        <f t="shared" si="12"/>
        <v>0.32000000000000006</v>
      </c>
    </row>
    <row r="214" spans="4:5" x14ac:dyDescent="0.45">
      <c r="D214">
        <f t="shared" si="11"/>
        <v>3.7800000000000029</v>
      </c>
      <c r="E214" s="34">
        <f t="shared" si="12"/>
        <v>0.32000000000000006</v>
      </c>
    </row>
    <row r="215" spans="4:5" x14ac:dyDescent="0.45">
      <c r="D215">
        <f t="shared" si="11"/>
        <v>3.8000000000000029</v>
      </c>
      <c r="E215" s="34">
        <f t="shared" si="12"/>
        <v>0.32000000000000006</v>
      </c>
    </row>
    <row r="216" spans="4:5" x14ac:dyDescent="0.45">
      <c r="D216">
        <f t="shared" si="11"/>
        <v>3.8200000000000029</v>
      </c>
      <c r="E216" s="34">
        <f t="shared" si="12"/>
        <v>0.32000000000000006</v>
      </c>
    </row>
    <row r="217" spans="4:5" x14ac:dyDescent="0.45">
      <c r="D217">
        <f t="shared" si="11"/>
        <v>3.840000000000003</v>
      </c>
      <c r="E217" s="34">
        <f t="shared" si="12"/>
        <v>0.32000000000000006</v>
      </c>
    </row>
    <row r="218" spans="4:5" x14ac:dyDescent="0.45">
      <c r="D218">
        <f t="shared" si="11"/>
        <v>3.860000000000003</v>
      </c>
      <c r="E218" s="34">
        <f t="shared" si="12"/>
        <v>0.32000000000000006</v>
      </c>
    </row>
    <row r="219" spans="4:5" x14ac:dyDescent="0.45">
      <c r="D219">
        <f t="shared" si="11"/>
        <v>3.880000000000003</v>
      </c>
      <c r="E219" s="34">
        <f t="shared" si="12"/>
        <v>0.32000000000000006</v>
      </c>
    </row>
    <row r="220" spans="4:5" x14ac:dyDescent="0.45">
      <c r="D220">
        <f t="shared" si="11"/>
        <v>3.900000000000003</v>
      </c>
      <c r="E220" s="34">
        <f t="shared" si="12"/>
        <v>0.32000000000000006</v>
      </c>
    </row>
    <row r="221" spans="4:5" x14ac:dyDescent="0.45">
      <c r="D221">
        <f t="shared" si="11"/>
        <v>3.920000000000003</v>
      </c>
      <c r="E221" s="34">
        <f t="shared" si="12"/>
        <v>0.32000000000000006</v>
      </c>
    </row>
    <row r="222" spans="4:5" x14ac:dyDescent="0.45">
      <c r="D222">
        <f t="shared" si="11"/>
        <v>3.9400000000000031</v>
      </c>
      <c r="E222" s="34">
        <f t="shared" si="12"/>
        <v>0.32000000000000006</v>
      </c>
    </row>
    <row r="223" spans="4:5" x14ac:dyDescent="0.45">
      <c r="D223">
        <f t="shared" si="11"/>
        <v>3.9600000000000031</v>
      </c>
      <c r="E223" s="34">
        <f t="shared" si="12"/>
        <v>0.32000000000000006</v>
      </c>
    </row>
    <row r="224" spans="4:5" x14ac:dyDescent="0.45">
      <c r="D224">
        <f t="shared" si="11"/>
        <v>3.9800000000000031</v>
      </c>
      <c r="E224" s="34">
        <f t="shared" si="12"/>
        <v>0.32000000000000006</v>
      </c>
    </row>
    <row r="225" spans="4:5" x14ac:dyDescent="0.45">
      <c r="D225">
        <f t="shared" si="11"/>
        <v>4.0000000000000027</v>
      </c>
      <c r="E225" s="34">
        <f t="shared" si="12"/>
        <v>0.32000000000000006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1"/>
  <sheetViews>
    <sheetView tabSelected="1" topLeftCell="E34" workbookViewId="0">
      <selection activeCell="H40" sqref="H40"/>
    </sheetView>
  </sheetViews>
  <sheetFormatPr baseColWidth="10" defaultRowHeight="14.25" x14ac:dyDescent="0.45"/>
  <cols>
    <col min="4" max="4" width="18" customWidth="1"/>
    <col min="7" max="7" width="20.53125" customWidth="1"/>
    <col min="8" max="8" width="16.59765625" customWidth="1"/>
    <col min="12" max="12" width="11.59765625" bestFit="1" customWidth="1"/>
    <col min="15" max="15" width="11.59765625" bestFit="1" customWidth="1"/>
    <col min="18" max="18" width="14.06640625" customWidth="1"/>
  </cols>
  <sheetData>
    <row r="2" spans="1:17" x14ac:dyDescent="0.45">
      <c r="A2" t="s">
        <v>31</v>
      </c>
      <c r="E2" t="s">
        <v>51</v>
      </c>
      <c r="F2">
        <v>3.5</v>
      </c>
      <c r="G2" t="s">
        <v>37</v>
      </c>
    </row>
    <row r="3" spans="1:17" x14ac:dyDescent="0.45">
      <c r="E3" t="s">
        <v>47</v>
      </c>
      <c r="F3">
        <v>50</v>
      </c>
      <c r="G3" t="s">
        <v>48</v>
      </c>
    </row>
    <row r="4" spans="1:17" x14ac:dyDescent="0.45">
      <c r="A4" t="s">
        <v>103</v>
      </c>
      <c r="E4" t="s">
        <v>49</v>
      </c>
      <c r="F4">
        <v>0.3</v>
      </c>
      <c r="G4" t="s">
        <v>37</v>
      </c>
    </row>
    <row r="5" spans="1:17" x14ac:dyDescent="0.45">
      <c r="A5" t="s">
        <v>38</v>
      </c>
      <c r="E5" t="s">
        <v>45</v>
      </c>
      <c r="F5">
        <v>24</v>
      </c>
      <c r="G5" t="s">
        <v>46</v>
      </c>
    </row>
    <row r="6" spans="1:17" x14ac:dyDescent="0.45">
      <c r="A6" t="s">
        <v>39</v>
      </c>
      <c r="E6" t="s">
        <v>42</v>
      </c>
      <c r="F6">
        <v>0.5</v>
      </c>
      <c r="G6" t="s">
        <v>37</v>
      </c>
    </row>
    <row r="7" spans="1:17" x14ac:dyDescent="0.45">
      <c r="A7" t="s">
        <v>50</v>
      </c>
      <c r="D7" t="s">
        <v>40</v>
      </c>
      <c r="E7" t="s">
        <v>43</v>
      </c>
      <c r="F7">
        <v>30</v>
      </c>
      <c r="G7" t="s">
        <v>44</v>
      </c>
    </row>
    <row r="10" spans="1:17" s="13" customFormat="1" ht="22.8" customHeight="1" x14ac:dyDescent="0.5">
      <c r="A10" s="14"/>
      <c r="B10" s="14"/>
      <c r="C10" s="14" t="s">
        <v>36</v>
      </c>
      <c r="D10" s="15" t="s">
        <v>41</v>
      </c>
      <c r="E10" s="15" t="s">
        <v>52</v>
      </c>
      <c r="F10" s="14" t="s">
        <v>54</v>
      </c>
      <c r="G10" s="14" t="s">
        <v>55</v>
      </c>
      <c r="H10" s="14" t="s">
        <v>56</v>
      </c>
      <c r="I10" s="14" t="s">
        <v>65</v>
      </c>
      <c r="J10" s="14"/>
      <c r="K10" s="14"/>
      <c r="L10" s="14" t="s">
        <v>64</v>
      </c>
      <c r="M10" s="14"/>
    </row>
    <row r="11" spans="1:17" s="13" customFormat="1" ht="19.8" customHeight="1" x14ac:dyDescent="0.5">
      <c r="A11" s="14"/>
      <c r="B11" s="14" t="s">
        <v>13</v>
      </c>
      <c r="C11" s="14" t="s">
        <v>37</v>
      </c>
      <c r="D11" s="15" t="s">
        <v>106</v>
      </c>
      <c r="E11" s="15"/>
      <c r="F11" s="14" t="s">
        <v>57</v>
      </c>
      <c r="G11" s="14" t="s">
        <v>58</v>
      </c>
      <c r="H11" s="14" t="s">
        <v>59</v>
      </c>
      <c r="I11" s="14" t="s">
        <v>67</v>
      </c>
      <c r="J11" s="14"/>
      <c r="K11" s="37"/>
      <c r="L11" s="13" t="s">
        <v>57</v>
      </c>
      <c r="M11" s="14"/>
      <c r="O11" s="13" t="s">
        <v>107</v>
      </c>
      <c r="P11" s="13" t="s">
        <v>108</v>
      </c>
      <c r="Q11" s="13" t="s">
        <v>109</v>
      </c>
    </row>
    <row r="12" spans="1:17" x14ac:dyDescent="0.45">
      <c r="A12" s="16" t="s">
        <v>32</v>
      </c>
      <c r="B12" s="16">
        <v>3.5</v>
      </c>
      <c r="C12" s="16">
        <f>Hh</f>
        <v>3.5</v>
      </c>
      <c r="D12" s="17">
        <f>12*Ey*10^9*bb^4/12/(Hh^3)</f>
        <v>43731778.425655976</v>
      </c>
      <c r="E12" s="17">
        <f>4*D12</f>
        <v>174927113.7026239</v>
      </c>
      <c r="F12" s="16">
        <f>ep*Aire*gamma +$E$21</f>
        <v>444</v>
      </c>
      <c r="G12" s="16">
        <f>2.5*Aire</f>
        <v>125</v>
      </c>
      <c r="H12" s="16">
        <f>F12/9.81+0.8*0.3*G12/9.81</f>
        <v>48.318042813455655</v>
      </c>
      <c r="I12" s="16">
        <f>B12*H12</f>
        <v>169.1131498470948</v>
      </c>
      <c r="J12" s="16"/>
      <c r="K12" s="16"/>
      <c r="L12" s="16">
        <f>$I$20*I12/$I$17</f>
        <v>25.429632193494573</v>
      </c>
      <c r="M12" s="16" t="s">
        <v>57</v>
      </c>
      <c r="N12">
        <f>L12*D12/E12</f>
        <v>6.3574080483736433</v>
      </c>
      <c r="O12">
        <f>N12*10^3/E12</f>
        <v>3.6343182676535995E-5</v>
      </c>
      <c r="P12">
        <f>3*O12</f>
        <v>1.0902954802960798E-4</v>
      </c>
      <c r="Q12">
        <f>P12</f>
        <v>1.0902954802960798E-4</v>
      </c>
    </row>
    <row r="13" spans="1:17" x14ac:dyDescent="0.45">
      <c r="A13" s="16" t="s">
        <v>33</v>
      </c>
      <c r="B13" s="16">
        <v>7</v>
      </c>
      <c r="C13" s="16">
        <f>Hh</f>
        <v>3.5</v>
      </c>
      <c r="D13" s="17">
        <f>12*Ey*10^9*bb^4/12/(Hh^3)</f>
        <v>43731778.425655976</v>
      </c>
      <c r="E13" s="17">
        <f t="shared" ref="E13:E15" si="0">4*D13</f>
        <v>174927113.7026239</v>
      </c>
      <c r="F13" s="16">
        <f>ep*Aire*gamma +$E$21</f>
        <v>444</v>
      </c>
      <c r="G13" s="16">
        <f>2.5*Aire</f>
        <v>125</v>
      </c>
      <c r="H13" s="16">
        <f t="shared" ref="H13:H15" si="1">F13/9.81+0.8*0.3*G13/9.81</f>
        <v>48.318042813455655</v>
      </c>
      <c r="I13" s="16">
        <f t="shared" ref="I13:I15" si="2">B13*H13</f>
        <v>338.22629969418961</v>
      </c>
      <c r="J13" s="16"/>
      <c r="K13" s="16"/>
      <c r="L13" s="16">
        <f t="shared" ref="L13:L15" si="3">$I$20*I13/$I$17</f>
        <v>50.859264386989146</v>
      </c>
      <c r="M13" s="16" t="s">
        <v>57</v>
      </c>
      <c r="N13">
        <f t="shared" ref="N13:N15" si="4">L13*D13/E13</f>
        <v>12.714816096747287</v>
      </c>
      <c r="O13">
        <f>N13*10^3/E13</f>
        <v>7.2686365353071989E-5</v>
      </c>
      <c r="P13">
        <f t="shared" ref="P13:P15" si="5">3*O13</f>
        <v>2.1805909605921597E-4</v>
      </c>
      <c r="Q13">
        <f>P13+P12</f>
        <v>3.2708864408882395E-4</v>
      </c>
    </row>
    <row r="14" spans="1:17" x14ac:dyDescent="0.45">
      <c r="A14" s="16" t="s">
        <v>34</v>
      </c>
      <c r="B14" s="16">
        <v>10.5</v>
      </c>
      <c r="C14" s="16">
        <f>Hh</f>
        <v>3.5</v>
      </c>
      <c r="D14" s="17">
        <f>12*Ey*10^9*bb^4/12/(Hh^3)</f>
        <v>43731778.425655976</v>
      </c>
      <c r="E14" s="17">
        <f t="shared" si="0"/>
        <v>174927113.7026239</v>
      </c>
      <c r="F14" s="16">
        <f>ep*Aire*gamma +$E$21</f>
        <v>444</v>
      </c>
      <c r="G14" s="16">
        <f>2.5*Aire</f>
        <v>125</v>
      </c>
      <c r="H14" s="16">
        <f t="shared" si="1"/>
        <v>48.318042813455655</v>
      </c>
      <c r="I14" s="16">
        <f t="shared" si="2"/>
        <v>507.33944954128435</v>
      </c>
      <c r="J14" s="16"/>
      <c r="K14" s="16"/>
      <c r="L14" s="16">
        <f t="shared" si="3"/>
        <v>76.288896580483708</v>
      </c>
      <c r="M14" s="16" t="s">
        <v>57</v>
      </c>
      <c r="N14">
        <f t="shared" si="4"/>
        <v>19.072224145120927</v>
      </c>
      <c r="O14">
        <f>N14*10^3/E14</f>
        <v>1.0902954802960797E-4</v>
      </c>
      <c r="P14">
        <f t="shared" si="5"/>
        <v>3.270886440888239E-4</v>
      </c>
      <c r="Q14">
        <f>P14+Q13</f>
        <v>6.541772881776479E-4</v>
      </c>
    </row>
    <row r="15" spans="1:17" ht="14.65" thickBot="1" x14ac:dyDescent="0.5">
      <c r="A15" s="18" t="s">
        <v>35</v>
      </c>
      <c r="B15" s="18">
        <v>14</v>
      </c>
      <c r="C15" s="18">
        <f>Hh</f>
        <v>3.5</v>
      </c>
      <c r="D15" s="17">
        <f>12*Ey*10^9*bb^4/12/(Hh^3)</f>
        <v>43731778.425655976</v>
      </c>
      <c r="E15" s="19">
        <f t="shared" si="0"/>
        <v>174927113.7026239</v>
      </c>
      <c r="F15" s="16">
        <f>ep*Aire*gamma +$E$21</f>
        <v>444</v>
      </c>
      <c r="G15" s="18">
        <v>0</v>
      </c>
      <c r="H15" s="18">
        <f t="shared" si="1"/>
        <v>45.259938837920487</v>
      </c>
      <c r="I15" s="18">
        <f t="shared" si="2"/>
        <v>633.63914373088687</v>
      </c>
      <c r="J15" s="18"/>
      <c r="K15" s="18"/>
      <c r="L15" s="18">
        <f t="shared" si="3"/>
        <v>95.280647206004986</v>
      </c>
      <c r="M15" s="18" t="s">
        <v>57</v>
      </c>
      <c r="N15">
        <f t="shared" si="4"/>
        <v>23.820161801501246</v>
      </c>
      <c r="O15">
        <f>N15*10^3/E15</f>
        <v>1.361719249652488E-4</v>
      </c>
      <c r="P15">
        <f t="shared" si="5"/>
        <v>4.0851577489574639E-4</v>
      </c>
      <c r="Q15">
        <f>P15+Q14</f>
        <v>1.0626930630733944E-3</v>
      </c>
    </row>
    <row r="16" spans="1:17" x14ac:dyDescent="0.45">
      <c r="A16" s="20"/>
      <c r="B16" s="21"/>
      <c r="C16" s="21"/>
      <c r="D16" s="22"/>
      <c r="E16" s="22"/>
      <c r="F16" s="21"/>
      <c r="G16" s="21"/>
      <c r="H16" s="21"/>
      <c r="I16" s="21"/>
      <c r="J16" s="21"/>
      <c r="K16" s="21"/>
      <c r="L16" s="21"/>
      <c r="M16" s="23"/>
    </row>
    <row r="17" spans="1:15" ht="14.65" thickBot="1" x14ac:dyDescent="0.5">
      <c r="A17" s="24" t="s">
        <v>60</v>
      </c>
      <c r="B17" s="25"/>
      <c r="C17" s="25">
        <f>SUM(C12:C15)</f>
        <v>14</v>
      </c>
      <c r="D17" s="26" t="s">
        <v>53</v>
      </c>
      <c r="E17" s="26"/>
      <c r="F17" s="25"/>
      <c r="G17" s="27" t="s">
        <v>66</v>
      </c>
      <c r="H17" s="25">
        <f>SUM(H12:H16)</f>
        <v>190.21406727828744</v>
      </c>
      <c r="I17" s="25">
        <f>SUM(I12:I15)</f>
        <v>1648.3180428134556</v>
      </c>
      <c r="J17" s="25"/>
      <c r="K17" s="25"/>
      <c r="L17" s="25"/>
      <c r="M17" s="28"/>
    </row>
    <row r="19" spans="1:15" ht="24" customHeight="1" x14ac:dyDescent="0.45">
      <c r="A19" s="36" t="s">
        <v>118</v>
      </c>
      <c r="B19" s="36"/>
      <c r="C19" s="36"/>
      <c r="D19" s="29">
        <f>0.075*C17^(3/4)</f>
        <v>0.54282181165502896</v>
      </c>
      <c r="E19" s="29" t="s">
        <v>61</v>
      </c>
      <c r="F19" s="29"/>
      <c r="G19" s="29"/>
      <c r="H19" s="30" t="s">
        <v>62</v>
      </c>
      <c r="I19" s="29">
        <v>1.5329999999999999</v>
      </c>
      <c r="O19" t="s">
        <v>110</v>
      </c>
    </row>
    <row r="20" spans="1:15" x14ac:dyDescent="0.45">
      <c r="H20" s="12" t="s">
        <v>63</v>
      </c>
      <c r="I20">
        <f>H17*I19*0.85</f>
        <v>247.85844036697242</v>
      </c>
      <c r="J20" t="s">
        <v>57</v>
      </c>
    </row>
    <row r="21" spans="1:15" x14ac:dyDescent="0.45">
      <c r="D21" t="s">
        <v>104</v>
      </c>
      <c r="E21">
        <f>4*0.5*0.5*3.5*24</f>
        <v>84</v>
      </c>
    </row>
    <row r="32" spans="1:15" ht="15.75" x14ac:dyDescent="0.5">
      <c r="E32" s="35" t="s">
        <v>119</v>
      </c>
    </row>
    <row r="33" spans="1:19" x14ac:dyDescent="0.45">
      <c r="E33" t="s">
        <v>124</v>
      </c>
    </row>
    <row r="34" spans="1:19" x14ac:dyDescent="0.45">
      <c r="F34" t="s">
        <v>125</v>
      </c>
    </row>
    <row r="35" spans="1:19" x14ac:dyDescent="0.45">
      <c r="F35" t="s">
        <v>126</v>
      </c>
    </row>
    <row r="36" spans="1:19" x14ac:dyDescent="0.45">
      <c r="F36" t="s">
        <v>120</v>
      </c>
    </row>
    <row r="37" spans="1:19" x14ac:dyDescent="0.45">
      <c r="F37" t="s">
        <v>133</v>
      </c>
    </row>
    <row r="38" spans="1:19" ht="14.65" thickBot="1" x14ac:dyDescent="0.5"/>
    <row r="39" spans="1:19" ht="14.65" thickBot="1" x14ac:dyDescent="0.5">
      <c r="J39" s="55" t="s">
        <v>130</v>
      </c>
      <c r="K39" s="56"/>
      <c r="L39" s="56"/>
      <c r="M39" s="56"/>
      <c r="N39" s="56"/>
      <c r="O39" s="56"/>
      <c r="P39" s="57"/>
    </row>
    <row r="40" spans="1:19" ht="47.25" x14ac:dyDescent="0.5">
      <c r="A40" s="14"/>
      <c r="B40" s="14"/>
      <c r="C40" s="14" t="s">
        <v>36</v>
      </c>
      <c r="D40" s="15" t="s">
        <v>41</v>
      </c>
      <c r="E40" s="15" t="s">
        <v>52</v>
      </c>
      <c r="F40" s="14" t="s">
        <v>54</v>
      </c>
      <c r="G40" s="14" t="s">
        <v>55</v>
      </c>
      <c r="H40" s="14" t="s">
        <v>56</v>
      </c>
      <c r="I40" s="38" t="s">
        <v>65</v>
      </c>
      <c r="J40" s="41" t="s">
        <v>122</v>
      </c>
      <c r="K40" s="42" t="s">
        <v>123</v>
      </c>
      <c r="L40" s="43" t="s">
        <v>105</v>
      </c>
      <c r="M40" s="43" t="s">
        <v>111</v>
      </c>
      <c r="N40" s="43" t="s">
        <v>116</v>
      </c>
      <c r="O40" s="44" t="s">
        <v>112</v>
      </c>
      <c r="P40" s="45" t="s">
        <v>113</v>
      </c>
      <c r="R40" s="60" t="s">
        <v>132</v>
      </c>
    </row>
    <row r="41" spans="1:19" ht="15.75" x14ac:dyDescent="0.5">
      <c r="A41" s="14"/>
      <c r="B41" s="14" t="s">
        <v>13</v>
      </c>
      <c r="C41" s="14" t="s">
        <v>37</v>
      </c>
      <c r="D41" s="15" t="s">
        <v>127</v>
      </c>
      <c r="E41" s="15"/>
      <c r="F41" s="14" t="s">
        <v>57</v>
      </c>
      <c r="G41" s="14" t="s">
        <v>58</v>
      </c>
      <c r="H41" s="14" t="s">
        <v>59</v>
      </c>
      <c r="I41" s="38" t="s">
        <v>67</v>
      </c>
      <c r="J41" s="53"/>
      <c r="K41" s="52"/>
      <c r="L41" s="52">
        <v>0</v>
      </c>
      <c r="M41" s="52">
        <f>L41</f>
        <v>0</v>
      </c>
      <c r="N41" s="52">
        <f t="shared" ref="N41:N44" si="6">M41/$M$45</f>
        <v>0</v>
      </c>
      <c r="O41" s="52"/>
      <c r="P41" s="54"/>
      <c r="R41" s="13"/>
    </row>
    <row r="42" spans="1:19" x14ac:dyDescent="0.45">
      <c r="A42" s="16" t="s">
        <v>32</v>
      </c>
      <c r="B42" s="16">
        <v>3.5</v>
      </c>
      <c r="C42" s="16">
        <f>Hh</f>
        <v>3.5</v>
      </c>
      <c r="D42" s="17">
        <f>12*Ey*10^6*bb^4/12/(Hh^3)</f>
        <v>43731.778425655975</v>
      </c>
      <c r="E42" s="17">
        <f>4*D42</f>
        <v>174927.1137026239</v>
      </c>
      <c r="F42" s="16">
        <f>ep*Aire*gamma +$E$21</f>
        <v>444</v>
      </c>
      <c r="G42" s="16">
        <f>2.5*Aire</f>
        <v>125</v>
      </c>
      <c r="H42" s="16">
        <f>F42/9.81+0.8*0.3*G42/9.81</f>
        <v>48.318042813455655</v>
      </c>
      <c r="I42" s="39">
        <f>B42*H42</f>
        <v>169.1131498470948</v>
      </c>
      <c r="J42" s="53">
        <f>H42*9.81</f>
        <v>474</v>
      </c>
      <c r="K42" s="52">
        <f t="shared" ref="K42:K43" si="7">K43+J42</f>
        <v>1866</v>
      </c>
      <c r="L42" s="52">
        <f t="shared" ref="L42:L44" si="8">K42/E42</f>
        <v>1.0667300000000001E-2</v>
      </c>
      <c r="M42" s="52">
        <f>M41+L42</f>
        <v>1.0667300000000001E-2</v>
      </c>
      <c r="N42" s="52">
        <f t="shared" si="6"/>
        <v>0.40389610389610392</v>
      </c>
      <c r="O42" s="52">
        <f>H42*N42^2</f>
        <v>7.8822219918371479</v>
      </c>
      <c r="P42" s="54">
        <f>(E42)*(N42-N41)^2</f>
        <v>28536.220887892541</v>
      </c>
      <c r="R42" s="16">
        <f>$S$48*I42/$I$47</f>
        <v>25.429632193494573</v>
      </c>
    </row>
    <row r="43" spans="1:19" x14ac:dyDescent="0.45">
      <c r="A43" s="16" t="s">
        <v>33</v>
      </c>
      <c r="B43" s="16">
        <v>7</v>
      </c>
      <c r="C43" s="16">
        <f>Hh</f>
        <v>3.5</v>
      </c>
      <c r="D43" s="17">
        <f>12*Ey*10^6*bb^4/12/(Hh^3)</f>
        <v>43731.778425655975</v>
      </c>
      <c r="E43" s="17">
        <f t="shared" ref="E43:E45" si="9">4*D43</f>
        <v>174927.1137026239</v>
      </c>
      <c r="F43" s="16">
        <f>ep*Aire*gamma +$E$21</f>
        <v>444</v>
      </c>
      <c r="G43" s="16">
        <f>2.5*Aire</f>
        <v>125</v>
      </c>
      <c r="H43" s="16">
        <f t="shared" ref="H43:H45" si="10">F43/9.81+0.8*0.3*G43/9.81</f>
        <v>48.318042813455655</v>
      </c>
      <c r="I43" s="39">
        <f t="shared" ref="I43:I45" si="11">B43*H43</f>
        <v>338.22629969418961</v>
      </c>
      <c r="J43" s="53">
        <f t="shared" ref="J43:J45" si="12">H43*9.81</f>
        <v>474</v>
      </c>
      <c r="K43" s="52">
        <f t="shared" si="7"/>
        <v>1392</v>
      </c>
      <c r="L43" s="52">
        <f t="shared" si="8"/>
        <v>7.9576000000000004E-3</v>
      </c>
      <c r="M43" s="52">
        <f t="shared" ref="M43:M45" si="13">M42+L43</f>
        <v>1.86249E-2</v>
      </c>
      <c r="N43" s="52">
        <f t="shared" si="6"/>
        <v>0.70519480519480515</v>
      </c>
      <c r="O43" s="52">
        <f t="shared" ref="O43:O45" si="14">H43*N43^2</f>
        <v>24.02854883707975</v>
      </c>
      <c r="P43" s="54">
        <f t="shared" ref="P43:P45" si="15">(E43)*(N43-N42)^2</f>
        <v>15880.042111536557</v>
      </c>
      <c r="R43" s="16">
        <f t="shared" ref="R43:R45" si="16">$S$48*I43/$I$47</f>
        <v>50.859264386989146</v>
      </c>
    </row>
    <row r="44" spans="1:19" x14ac:dyDescent="0.45">
      <c r="A44" s="16" t="s">
        <v>34</v>
      </c>
      <c r="B44" s="16">
        <v>10.5</v>
      </c>
      <c r="C44" s="16">
        <f>Hh</f>
        <v>3.5</v>
      </c>
      <c r="D44" s="17">
        <f>12*Ey*10^6*bb^4/12/(Hh^3)</f>
        <v>43731.778425655975</v>
      </c>
      <c r="E44" s="17">
        <f t="shared" si="9"/>
        <v>174927.1137026239</v>
      </c>
      <c r="F44" s="16">
        <f>ep*Aire*gamma +$E$21</f>
        <v>444</v>
      </c>
      <c r="G44" s="16">
        <f>2.5*Aire</f>
        <v>125</v>
      </c>
      <c r="H44" s="16">
        <f t="shared" si="10"/>
        <v>48.318042813455655</v>
      </c>
      <c r="I44" s="39">
        <f t="shared" si="11"/>
        <v>507.33944954128435</v>
      </c>
      <c r="J44" s="53">
        <f t="shared" si="12"/>
        <v>474</v>
      </c>
      <c r="K44" s="52">
        <f>K45+J44</f>
        <v>918</v>
      </c>
      <c r="L44" s="52">
        <f t="shared" si="8"/>
        <v>5.2478999999999998E-3</v>
      </c>
      <c r="M44" s="52">
        <f t="shared" si="13"/>
        <v>2.38728E-2</v>
      </c>
      <c r="N44" s="52">
        <f t="shared" si="6"/>
        <v>0.90389610389610386</v>
      </c>
      <c r="O44" s="52">
        <f t="shared" si="14"/>
        <v>39.477201935440938</v>
      </c>
      <c r="P44" s="54">
        <f t="shared" si="15"/>
        <v>6906.5083566617031</v>
      </c>
      <c r="R44" s="16">
        <f t="shared" si="16"/>
        <v>76.288896580483708</v>
      </c>
    </row>
    <row r="45" spans="1:19" ht="14.65" thickBot="1" x14ac:dyDescent="0.5">
      <c r="A45" s="18" t="s">
        <v>35</v>
      </c>
      <c r="B45" s="18">
        <v>14</v>
      </c>
      <c r="C45" s="18">
        <f>Hh</f>
        <v>3.5</v>
      </c>
      <c r="D45" s="17">
        <f>12*Ey*10^6*bb^4/12/(Hh^3)</f>
        <v>43731.778425655975</v>
      </c>
      <c r="E45" s="19">
        <f t="shared" si="9"/>
        <v>174927.1137026239</v>
      </c>
      <c r="F45" s="16">
        <f>ep*Aire*gamma +$E$21</f>
        <v>444</v>
      </c>
      <c r="G45" s="18">
        <v>0</v>
      </c>
      <c r="H45" s="18">
        <f t="shared" si="10"/>
        <v>45.259938837920487</v>
      </c>
      <c r="I45" s="40">
        <f t="shared" si="11"/>
        <v>633.63914373088687</v>
      </c>
      <c r="J45" s="53">
        <f t="shared" si="12"/>
        <v>444</v>
      </c>
      <c r="K45" s="52">
        <f>J45</f>
        <v>444</v>
      </c>
      <c r="L45" s="52">
        <f>K45/E45</f>
        <v>2.5382E-3</v>
      </c>
      <c r="M45" s="52">
        <f t="shared" si="13"/>
        <v>2.6411E-2</v>
      </c>
      <c r="N45" s="52">
        <f>M45/$M$45</f>
        <v>1</v>
      </c>
      <c r="O45" s="52">
        <f t="shared" si="14"/>
        <v>45.259938837920487</v>
      </c>
      <c r="P45" s="54">
        <f t="shared" si="15"/>
        <v>1615.6196232679526</v>
      </c>
      <c r="R45" s="16">
        <f t="shared" si="16"/>
        <v>95.280647206004986</v>
      </c>
    </row>
    <row r="46" spans="1:19" x14ac:dyDescent="0.45">
      <c r="A46" s="20"/>
      <c r="B46" s="21"/>
      <c r="C46" s="21"/>
      <c r="D46" s="22"/>
      <c r="E46" s="22"/>
      <c r="F46" s="21"/>
      <c r="G46" s="21"/>
      <c r="H46" s="21"/>
      <c r="I46" s="21"/>
      <c r="J46" s="46"/>
      <c r="K46" s="47"/>
      <c r="L46" s="47"/>
      <c r="M46" s="47"/>
      <c r="N46" s="47"/>
      <c r="O46" s="47">
        <f>SUM(O42:O45)</f>
        <v>116.64791160227833</v>
      </c>
      <c r="P46" s="48">
        <f>SUM(P42:P45)</f>
        <v>52938.390979358752</v>
      </c>
    </row>
    <row r="47" spans="1:19" ht="30.4" customHeight="1" thickBot="1" x14ac:dyDescent="0.5">
      <c r="A47" s="24" t="s">
        <v>60</v>
      </c>
      <c r="B47" s="25"/>
      <c r="C47" s="25">
        <f>SUM(C42:C45)</f>
        <v>14</v>
      </c>
      <c r="D47" s="26" t="s">
        <v>53</v>
      </c>
      <c r="E47" s="26"/>
      <c r="F47" s="25"/>
      <c r="G47" s="27" t="s">
        <v>66</v>
      </c>
      <c r="H47" s="25">
        <f>SUM(H42:H46)</f>
        <v>190.21406727828744</v>
      </c>
      <c r="I47" s="25">
        <f>SUM(I42:I45)</f>
        <v>1648.3180428134556</v>
      </c>
      <c r="J47" s="49"/>
      <c r="K47" s="50"/>
      <c r="L47" s="50"/>
      <c r="M47" s="50"/>
      <c r="N47" s="50"/>
      <c r="O47" s="50" t="s">
        <v>128</v>
      </c>
      <c r="P47" s="51" t="s">
        <v>129</v>
      </c>
      <c r="R47" s="59" t="s">
        <v>131</v>
      </c>
      <c r="S47">
        <v>1.5329999999999999</v>
      </c>
    </row>
    <row r="48" spans="1:19" x14ac:dyDescent="0.45">
      <c r="J48" s="49"/>
      <c r="K48" s="50"/>
      <c r="L48" s="50"/>
      <c r="M48" s="50"/>
      <c r="N48" s="50"/>
      <c r="O48" s="50" t="s">
        <v>121</v>
      </c>
      <c r="P48" s="51">
        <f>P46/O46</f>
        <v>453.83059372598984</v>
      </c>
      <c r="R48" s="12" t="s">
        <v>63</v>
      </c>
      <c r="S48" s="29">
        <f>H47*S47*0.85</f>
        <v>247.85844036697242</v>
      </c>
    </row>
    <row r="49" spans="10:16" x14ac:dyDescent="0.45">
      <c r="J49" s="49"/>
      <c r="K49" s="50"/>
      <c r="L49" s="50"/>
      <c r="M49" s="50"/>
      <c r="N49" s="50"/>
      <c r="O49" s="50" t="s">
        <v>114</v>
      </c>
      <c r="P49" s="51">
        <f>SQRT(P48)</f>
        <v>21.303300066562219</v>
      </c>
    </row>
    <row r="50" spans="10:16" x14ac:dyDescent="0.45">
      <c r="J50" s="49"/>
      <c r="K50" s="50"/>
      <c r="L50" s="50"/>
      <c r="M50" s="50"/>
      <c r="N50" s="50"/>
      <c r="O50" s="50" t="s">
        <v>115</v>
      </c>
      <c r="P50" s="58">
        <f>2*PI()/P49</f>
        <v>0.29493952991075356</v>
      </c>
    </row>
    <row r="51" spans="10:16" ht="14.65" thickBot="1" x14ac:dyDescent="0.5">
      <c r="J51" s="24"/>
      <c r="K51" s="25"/>
      <c r="L51" s="25"/>
      <c r="M51" s="25"/>
      <c r="N51" s="25"/>
      <c r="O51" s="25"/>
      <c r="P51" s="28"/>
    </row>
  </sheetData>
  <mergeCells count="2">
    <mergeCell ref="A19:C19"/>
    <mergeCell ref="J39:P3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6537-0949-4D19-A13C-2B29FD41C4FA}">
  <dimension ref="A1"/>
  <sheetViews>
    <sheetView workbookViewId="0">
      <selection activeCell="I12" sqref="I12"/>
    </sheetView>
  </sheetViews>
  <sheetFormatPr baseColWidth="10" defaultRowHeight="14.25" x14ac:dyDescent="0.4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I5" sqref="I5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Cartes</vt:lpstr>
      <vt:lpstr>Sols</vt:lpstr>
      <vt:lpstr>batiment</vt:lpstr>
      <vt:lpstr>SpectreElastique</vt:lpstr>
      <vt:lpstr>SpectreCalcul</vt:lpstr>
      <vt:lpstr>SpectreCalcul1</vt:lpstr>
      <vt:lpstr>MethodeForceLatérale</vt:lpstr>
      <vt:lpstr>Feuil3</vt:lpstr>
      <vt:lpstr>Feuil2</vt:lpstr>
      <vt:lpstr>ag</vt:lpstr>
      <vt:lpstr>Aire</vt:lpstr>
      <vt:lpstr>bb</vt:lpstr>
      <vt:lpstr>ep</vt:lpstr>
      <vt:lpstr>Ey</vt:lpstr>
      <vt:lpstr>gamma</vt:lpstr>
      <vt:lpstr>heta</vt:lpstr>
      <vt:lpstr>Hh</vt:lpstr>
      <vt:lpstr>q</vt:lpstr>
      <vt:lpstr>S</vt:lpstr>
      <vt:lpstr>S1_</vt:lpstr>
      <vt:lpstr>TB</vt:lpstr>
      <vt:lpstr>TB1_</vt:lpstr>
      <vt:lpstr>TC</vt:lpstr>
      <vt:lpstr>TC1_</vt:lpstr>
      <vt:lpstr>TD</vt:lpstr>
      <vt:lpstr>TD1_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dashnor</dc:creator>
  <cp:lastModifiedBy>Dashnor HOXHA</cp:lastModifiedBy>
  <dcterms:created xsi:type="dcterms:W3CDTF">2013-11-18T07:21:38Z</dcterms:created>
  <dcterms:modified xsi:type="dcterms:W3CDTF">2020-11-10T06:47:07Z</dcterms:modified>
</cp:coreProperties>
</file>